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F08E954A-4E74-4148-AFD4-BD2C31AB6A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.đc" sheetId="3" r:id="rId1"/>
  </sheets>
  <definedNames>
    <definedName name="_xlnm.Print_Titles" localSheetId="0">'2026.đc'!$3:$9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50" i="3" l="1"/>
  <c r="AA31" i="3"/>
  <c r="AB30" i="3"/>
  <c r="AB31" i="3"/>
  <c r="AB29" i="3"/>
  <c r="H31" i="3"/>
  <c r="R31" i="3"/>
  <c r="O31" i="3" s="1"/>
  <c r="R30" i="3"/>
  <c r="O30" i="3" s="1"/>
  <c r="R29" i="3"/>
  <c r="O29" i="3" s="1"/>
  <c r="I28" i="3"/>
  <c r="J28" i="3"/>
  <c r="L28" i="3"/>
  <c r="N28" i="3"/>
  <c r="P28" i="3"/>
  <c r="Q28" i="3"/>
  <c r="S28" i="3"/>
  <c r="T28" i="3"/>
  <c r="U28" i="3"/>
  <c r="W28" i="3"/>
  <c r="X28" i="3"/>
  <c r="Z28" i="3"/>
  <c r="G28" i="3"/>
  <c r="M30" i="3"/>
  <c r="M29" i="3"/>
  <c r="AA29" i="3" l="1"/>
  <c r="Y29" i="3" s="1"/>
  <c r="V29" i="3" s="1"/>
  <c r="M28" i="3"/>
  <c r="K29" i="3"/>
  <c r="AA30" i="3"/>
  <c r="Y30" i="3" s="1"/>
  <c r="V30" i="3" s="1"/>
  <c r="K30" i="3"/>
  <c r="H30" i="3" s="1"/>
  <c r="Y31" i="3"/>
  <c r="V31" i="3" s="1"/>
  <c r="V28" i="3"/>
  <c r="AA28" i="3"/>
  <c r="AB28" i="3"/>
  <c r="O28" i="3"/>
  <c r="R28" i="3"/>
  <c r="K28" i="3" l="1"/>
  <c r="H29" i="3"/>
  <c r="H28" i="3" s="1"/>
  <c r="Y28" i="3"/>
  <c r="X65" i="3" l="1"/>
  <c r="V65" i="3" s="1"/>
  <c r="V64" i="3" s="1"/>
  <c r="X63" i="3"/>
  <c r="AB71" i="3"/>
  <c r="AA71" i="3"/>
  <c r="Z71" i="3"/>
  <c r="X71" i="3"/>
  <c r="R71" i="3"/>
  <c r="K71" i="3"/>
  <c r="H71" i="3" s="1"/>
  <c r="AA70" i="3"/>
  <c r="Z70" i="3"/>
  <c r="X70" i="3"/>
  <c r="R70" i="3"/>
  <c r="O70" i="3" s="1"/>
  <c r="K70" i="3"/>
  <c r="H70" i="3" s="1"/>
  <c r="AB69" i="3"/>
  <c r="AA69" i="3"/>
  <c r="Z69" i="3"/>
  <c r="X69" i="3"/>
  <c r="R69" i="3"/>
  <c r="O69" i="3" s="1"/>
  <c r="K69" i="3"/>
  <c r="H69" i="3" s="1"/>
  <c r="AB68" i="3"/>
  <c r="AA68" i="3"/>
  <c r="Z68" i="3"/>
  <c r="X68" i="3"/>
  <c r="R68" i="3"/>
  <c r="O68" i="3" s="1"/>
  <c r="K68" i="3"/>
  <c r="H68" i="3" s="1"/>
  <c r="X67" i="3"/>
  <c r="V67" i="3" s="1"/>
  <c r="O67" i="3"/>
  <c r="H67" i="3"/>
  <c r="W66" i="3"/>
  <c r="U66" i="3"/>
  <c r="T66" i="3"/>
  <c r="S66" i="3"/>
  <c r="Q66" i="3"/>
  <c r="P66" i="3"/>
  <c r="N66" i="3"/>
  <c r="M66" i="3"/>
  <c r="L66" i="3"/>
  <c r="J66" i="3"/>
  <c r="I66" i="3"/>
  <c r="G66" i="3"/>
  <c r="O65" i="3"/>
  <c r="O64" i="3" s="1"/>
  <c r="W64" i="3"/>
  <c r="U64" i="3"/>
  <c r="T64" i="3"/>
  <c r="S64" i="3"/>
  <c r="R64" i="3"/>
  <c r="Q64" i="3"/>
  <c r="P64" i="3"/>
  <c r="N64" i="3"/>
  <c r="M64" i="3"/>
  <c r="L64" i="3"/>
  <c r="K64" i="3"/>
  <c r="J64" i="3"/>
  <c r="I64" i="3"/>
  <c r="H64" i="3"/>
  <c r="G64" i="3"/>
  <c r="V63" i="3"/>
  <c r="V62" i="3" s="1"/>
  <c r="O63" i="3"/>
  <c r="O62" i="3" s="1"/>
  <c r="X62" i="3"/>
  <c r="W62" i="3"/>
  <c r="U62" i="3"/>
  <c r="T62" i="3"/>
  <c r="S62" i="3"/>
  <c r="R62" i="3"/>
  <c r="Q62" i="3"/>
  <c r="P62" i="3"/>
  <c r="N62" i="3"/>
  <c r="M62" i="3"/>
  <c r="L62" i="3"/>
  <c r="K62" i="3"/>
  <c r="J62" i="3"/>
  <c r="I62" i="3"/>
  <c r="H62" i="3"/>
  <c r="G62" i="3"/>
  <c r="X61" i="3"/>
  <c r="V61" i="3" s="1"/>
  <c r="O61" i="3"/>
  <c r="X60" i="3"/>
  <c r="V60" i="3" s="1"/>
  <c r="O60" i="3"/>
  <c r="X59" i="3"/>
  <c r="V59" i="3" s="1"/>
  <c r="O59" i="3"/>
  <c r="X58" i="3"/>
  <c r="V58" i="3" s="1"/>
  <c r="O58" i="3"/>
  <c r="Q57" i="3"/>
  <c r="O57" i="3" s="1"/>
  <c r="W56" i="3"/>
  <c r="U56" i="3"/>
  <c r="T56" i="3"/>
  <c r="S56" i="3"/>
  <c r="R56" i="3"/>
  <c r="P56" i="3"/>
  <c r="N56" i="3"/>
  <c r="M56" i="3"/>
  <c r="L56" i="3"/>
  <c r="K56" i="3"/>
  <c r="J56" i="3"/>
  <c r="I56" i="3"/>
  <c r="H56" i="3"/>
  <c r="G56" i="3"/>
  <c r="G55" i="3" s="1"/>
  <c r="AB50" i="3"/>
  <c r="R50" i="3"/>
  <c r="O50" i="3" s="1"/>
  <c r="G32" i="3"/>
  <c r="I23" i="3"/>
  <c r="J23" i="3"/>
  <c r="L23" i="3"/>
  <c r="M23" i="3"/>
  <c r="N23" i="3"/>
  <c r="P23" i="3"/>
  <c r="Q23" i="3"/>
  <c r="S23" i="3"/>
  <c r="T23" i="3"/>
  <c r="U23" i="3"/>
  <c r="W23" i="3"/>
  <c r="G23" i="3"/>
  <c r="I12" i="3"/>
  <c r="J12" i="3"/>
  <c r="M12" i="3"/>
  <c r="N12" i="3"/>
  <c r="P12" i="3"/>
  <c r="Q12" i="3"/>
  <c r="S12" i="3"/>
  <c r="T12" i="3"/>
  <c r="U12" i="3"/>
  <c r="W12" i="3"/>
  <c r="G12" i="3"/>
  <c r="K50" i="3"/>
  <c r="H50" i="3" s="1"/>
  <c r="AE49" i="3"/>
  <c r="Y51" i="3"/>
  <c r="V51" i="3" s="1"/>
  <c r="Y52" i="3"/>
  <c r="V52" i="3" s="1"/>
  <c r="Y53" i="3"/>
  <c r="V53" i="3" s="1"/>
  <c r="AA37" i="3"/>
  <c r="AA38" i="3"/>
  <c r="AA36" i="3"/>
  <c r="AA34" i="3"/>
  <c r="AA25" i="3"/>
  <c r="AA24" i="3"/>
  <c r="AA13" i="3"/>
  <c r="AA17" i="3"/>
  <c r="AA15" i="3"/>
  <c r="AA16" i="3"/>
  <c r="AA14" i="3"/>
  <c r="G35" i="3"/>
  <c r="N32" i="3"/>
  <c r="P32" i="3"/>
  <c r="Q32" i="3"/>
  <c r="S32" i="3"/>
  <c r="T32" i="3"/>
  <c r="U32" i="3"/>
  <c r="W32" i="3"/>
  <c r="I32" i="3"/>
  <c r="J32" i="3"/>
  <c r="L32" i="3"/>
  <c r="M32" i="3"/>
  <c r="T35" i="3"/>
  <c r="W35" i="3"/>
  <c r="U35" i="3"/>
  <c r="S35" i="3"/>
  <c r="Q35" i="3"/>
  <c r="P35" i="3"/>
  <c r="L35" i="3"/>
  <c r="M35" i="3"/>
  <c r="N35" i="3"/>
  <c r="J35" i="3"/>
  <c r="I35" i="3"/>
  <c r="AA22" i="3"/>
  <c r="R27" i="3"/>
  <c r="G11" i="3" l="1"/>
  <c r="W11" i="3"/>
  <c r="U11" i="3"/>
  <c r="T11" i="3"/>
  <c r="S11" i="3"/>
  <c r="Q11" i="3"/>
  <c r="P11" i="3"/>
  <c r="N11" i="3"/>
  <c r="M11" i="3"/>
  <c r="J11" i="3"/>
  <c r="I11" i="3"/>
  <c r="T55" i="3"/>
  <c r="Z66" i="3"/>
  <c r="Z55" i="3" s="1"/>
  <c r="W55" i="3"/>
  <c r="AB66" i="3"/>
  <c r="AB55" i="3" s="1"/>
  <c r="Q56" i="3"/>
  <c r="Q55" i="3" s="1"/>
  <c r="Y70" i="3"/>
  <c r="V70" i="3" s="1"/>
  <c r="X57" i="3"/>
  <c r="V57" i="3" s="1"/>
  <c r="V56" i="3" s="1"/>
  <c r="I55" i="3"/>
  <c r="AA66" i="3"/>
  <c r="AA55" i="3" s="1"/>
  <c r="R66" i="3"/>
  <c r="R55" i="3" s="1"/>
  <c r="J55" i="3"/>
  <c r="X66" i="3"/>
  <c r="M55" i="3"/>
  <c r="L55" i="3"/>
  <c r="N55" i="3"/>
  <c r="Y69" i="3"/>
  <c r="V69" i="3" s="1"/>
  <c r="P55" i="3"/>
  <c r="U55" i="3"/>
  <c r="S55" i="3"/>
  <c r="Y71" i="3"/>
  <c r="V71" i="3" s="1"/>
  <c r="H66" i="3"/>
  <c r="H55" i="3" s="1"/>
  <c r="K66" i="3"/>
  <c r="K55" i="3" s="1"/>
  <c r="Y68" i="3"/>
  <c r="X64" i="3"/>
  <c r="O56" i="3"/>
  <c r="O71" i="3"/>
  <c r="O66" i="3" s="1"/>
  <c r="AA50" i="3"/>
  <c r="AA54" i="3" s="1"/>
  <c r="Y54" i="3" s="1"/>
  <c r="V54" i="3" s="1"/>
  <c r="Y66" i="3" l="1"/>
  <c r="Y55" i="3" s="1"/>
  <c r="X56" i="3"/>
  <c r="X55" i="3" s="1"/>
  <c r="O55" i="3"/>
  <c r="V68" i="3"/>
  <c r="V66" i="3" s="1"/>
  <c r="V55" i="3" s="1"/>
  <c r="Y50" i="3"/>
  <c r="V50" i="3" s="1"/>
  <c r="AA33" i="3"/>
  <c r="AD55" i="3" l="1"/>
  <c r="AE54" i="3"/>
  <c r="AB37" i="3"/>
  <c r="X36" i="3"/>
  <c r="R37" i="3"/>
  <c r="O37" i="3" s="1"/>
  <c r="R36" i="3"/>
  <c r="O36" i="3" s="1"/>
  <c r="K36" i="3"/>
  <c r="K33" i="3"/>
  <c r="K26" i="3"/>
  <c r="H26" i="3" s="1"/>
  <c r="K27" i="3"/>
  <c r="H27" i="3" s="1"/>
  <c r="AB24" i="3"/>
  <c r="AB25" i="3"/>
  <c r="R24" i="3"/>
  <c r="R25" i="3"/>
  <c r="R26" i="3"/>
  <c r="R23" i="3" l="1"/>
  <c r="R35" i="3"/>
  <c r="H36" i="3"/>
  <c r="AB47" i="3" l="1"/>
  <c r="AB48" i="3"/>
  <c r="AB49" i="3"/>
  <c r="AB46" i="3"/>
  <c r="AA39" i="3"/>
  <c r="AA40" i="3"/>
  <c r="AA41" i="3"/>
  <c r="AA42" i="3"/>
  <c r="AA43" i="3"/>
  <c r="AA44" i="3"/>
  <c r="AA45" i="3"/>
  <c r="AA46" i="3"/>
  <c r="AA47" i="3"/>
  <c r="AA48" i="3"/>
  <c r="AA49" i="3"/>
  <c r="AB22" i="3"/>
  <c r="AB27" i="3"/>
  <c r="AA27" i="3"/>
  <c r="Z27" i="3"/>
  <c r="X27" i="3"/>
  <c r="O27" i="3"/>
  <c r="AA21" i="3"/>
  <c r="AA26" i="3"/>
  <c r="AA19" i="3"/>
  <c r="AA20" i="3"/>
  <c r="AA18" i="3"/>
  <c r="AA12" i="3" l="1"/>
  <c r="AA23" i="3"/>
  <c r="AA35" i="3"/>
  <c r="AE10" i="3"/>
  <c r="Y27" i="3" l="1"/>
  <c r="V27" i="3" s="1"/>
  <c r="L13" i="3" l="1"/>
  <c r="L12" i="3" l="1"/>
  <c r="L11" i="3" s="1"/>
  <c r="Z25" i="3"/>
  <c r="Z24" i="3"/>
  <c r="K24" i="3"/>
  <c r="K25" i="3"/>
  <c r="H25" i="3" s="1"/>
  <c r="R13" i="3"/>
  <c r="R14" i="3"/>
  <c r="O14" i="3" s="1"/>
  <c r="R15" i="3"/>
  <c r="O15" i="3" s="1"/>
  <c r="R16" i="3"/>
  <c r="O16" i="3" s="1"/>
  <c r="R17" i="3"/>
  <c r="O17" i="3" s="1"/>
  <c r="R18" i="3"/>
  <c r="R19" i="3"/>
  <c r="O19" i="3" s="1"/>
  <c r="R20" i="3"/>
  <c r="O20" i="3" s="1"/>
  <c r="R21" i="3"/>
  <c r="O21" i="3" s="1"/>
  <c r="O26" i="3"/>
  <c r="R22" i="3"/>
  <c r="O22" i="3" s="1"/>
  <c r="K13" i="3"/>
  <c r="K14" i="3"/>
  <c r="H14" i="3" s="1"/>
  <c r="K15" i="3"/>
  <c r="H15" i="3" s="1"/>
  <c r="K16" i="3"/>
  <c r="H16" i="3" s="1"/>
  <c r="K17" i="3"/>
  <c r="H17" i="3" s="1"/>
  <c r="K18" i="3"/>
  <c r="H18" i="3" s="1"/>
  <c r="K19" i="3"/>
  <c r="H19" i="3" s="1"/>
  <c r="K20" i="3"/>
  <c r="H20" i="3" s="1"/>
  <c r="K21" i="3"/>
  <c r="H21" i="3" s="1"/>
  <c r="K22" i="3"/>
  <c r="H22" i="3" s="1"/>
  <c r="O13" i="3" l="1"/>
  <c r="R12" i="3"/>
  <c r="K23" i="3"/>
  <c r="H13" i="3"/>
  <c r="H12" i="3" s="1"/>
  <c r="K12" i="3"/>
  <c r="O18" i="3"/>
  <c r="Y24" i="3"/>
  <c r="Y25" i="3"/>
  <c r="O12" i="3" l="1"/>
  <c r="AE11" i="3" l="1"/>
  <c r="AD12" i="3"/>
  <c r="Z49" i="3"/>
  <c r="X49" i="3"/>
  <c r="R49" i="3"/>
  <c r="O49" i="3" s="1"/>
  <c r="K49" i="3"/>
  <c r="H49" i="3" s="1"/>
  <c r="Z48" i="3"/>
  <c r="X48" i="3"/>
  <c r="R48" i="3"/>
  <c r="O48" i="3" s="1"/>
  <c r="K48" i="3"/>
  <c r="H48" i="3" s="1"/>
  <c r="Z47" i="3"/>
  <c r="X47" i="3"/>
  <c r="R47" i="3"/>
  <c r="O47" i="3" s="1"/>
  <c r="K47" i="3"/>
  <c r="H47" i="3" s="1"/>
  <c r="Z46" i="3"/>
  <c r="X46" i="3"/>
  <c r="R46" i="3"/>
  <c r="O46" i="3" s="1"/>
  <c r="K46" i="3"/>
  <c r="H46" i="3" s="1"/>
  <c r="AB45" i="3"/>
  <c r="Z45" i="3"/>
  <c r="X45" i="3"/>
  <c r="R45" i="3"/>
  <c r="O45" i="3" s="1"/>
  <c r="K45" i="3"/>
  <c r="H45" i="3" s="1"/>
  <c r="AB44" i="3"/>
  <c r="Z44" i="3"/>
  <c r="X44" i="3"/>
  <c r="R44" i="3"/>
  <c r="O44" i="3" s="1"/>
  <c r="K44" i="3"/>
  <c r="H44" i="3" s="1"/>
  <c r="AB43" i="3"/>
  <c r="Z43" i="3"/>
  <c r="X43" i="3"/>
  <c r="R43" i="3"/>
  <c r="O43" i="3" s="1"/>
  <c r="K43" i="3"/>
  <c r="H43" i="3" s="1"/>
  <c r="AB42" i="3"/>
  <c r="Z42" i="3"/>
  <c r="X42" i="3"/>
  <c r="R42" i="3"/>
  <c r="O42" i="3" s="1"/>
  <c r="K42" i="3"/>
  <c r="H42" i="3" s="1"/>
  <c r="AB41" i="3"/>
  <c r="Z41" i="3"/>
  <c r="X41" i="3"/>
  <c r="R41" i="3"/>
  <c r="O41" i="3" s="1"/>
  <c r="K41" i="3"/>
  <c r="H41" i="3" s="1"/>
  <c r="AB40" i="3"/>
  <c r="Z40" i="3"/>
  <c r="X40" i="3"/>
  <c r="R40" i="3"/>
  <c r="O40" i="3" s="1"/>
  <c r="K40" i="3"/>
  <c r="H40" i="3" s="1"/>
  <c r="AB39" i="3"/>
  <c r="Z39" i="3"/>
  <c r="X39" i="3"/>
  <c r="R39" i="3"/>
  <c r="O39" i="3" s="1"/>
  <c r="K39" i="3"/>
  <c r="H39" i="3" s="1"/>
  <c r="AB38" i="3"/>
  <c r="Z38" i="3"/>
  <c r="X38" i="3"/>
  <c r="R38" i="3"/>
  <c r="O38" i="3" s="1"/>
  <c r="K38" i="3"/>
  <c r="H38" i="3" s="1"/>
  <c r="Z37" i="3"/>
  <c r="Y37" i="3" s="1"/>
  <c r="X37" i="3"/>
  <c r="K37" i="3"/>
  <c r="AB36" i="3"/>
  <c r="Z36" i="3"/>
  <c r="AB34" i="3"/>
  <c r="Z34" i="3"/>
  <c r="X34" i="3"/>
  <c r="R34" i="3"/>
  <c r="O34" i="3" s="1"/>
  <c r="K34" i="3"/>
  <c r="H34" i="3" s="1"/>
  <c r="AB33" i="3"/>
  <c r="Z33" i="3"/>
  <c r="X33" i="3"/>
  <c r="R33" i="3"/>
  <c r="H33" i="3"/>
  <c r="X25" i="3"/>
  <c r="V25" i="3" s="1"/>
  <c r="O25" i="3"/>
  <c r="X24" i="3"/>
  <c r="O24" i="3"/>
  <c r="O23" i="3" s="1"/>
  <c r="H24" i="3"/>
  <c r="H23" i="3" s="1"/>
  <c r="X22" i="3"/>
  <c r="AB26" i="3"/>
  <c r="AB23" i="3" s="1"/>
  <c r="Z26" i="3"/>
  <c r="Z23" i="3" s="1"/>
  <c r="X26" i="3"/>
  <c r="AB21" i="3"/>
  <c r="Z21" i="3"/>
  <c r="X21" i="3"/>
  <c r="AB20" i="3"/>
  <c r="Z20" i="3"/>
  <c r="X20" i="3"/>
  <c r="AB19" i="3"/>
  <c r="Z19" i="3"/>
  <c r="X19" i="3"/>
  <c r="AB18" i="3"/>
  <c r="Z18" i="3"/>
  <c r="X18" i="3"/>
  <c r="AB17" i="3"/>
  <c r="Z17" i="3"/>
  <c r="X17" i="3"/>
  <c r="AB16" i="3"/>
  <c r="Z16" i="3"/>
  <c r="X16" i="3"/>
  <c r="AB15" i="3"/>
  <c r="Z15" i="3"/>
  <c r="X15" i="3"/>
  <c r="AB14" i="3"/>
  <c r="Z14" i="3"/>
  <c r="X14" i="3"/>
  <c r="AB13" i="3"/>
  <c r="Z13" i="3"/>
  <c r="X13" i="3"/>
  <c r="X12" i="3" l="1"/>
  <c r="AB12" i="3"/>
  <c r="V24" i="3"/>
  <c r="X23" i="3"/>
  <c r="X32" i="3"/>
  <c r="Z32" i="3"/>
  <c r="AA32" i="3"/>
  <c r="AA11" i="3" s="1"/>
  <c r="AB32" i="3"/>
  <c r="H32" i="3"/>
  <c r="K32" i="3"/>
  <c r="O33" i="3"/>
  <c r="O32" i="3" s="1"/>
  <c r="R32" i="3"/>
  <c r="R11" i="3" s="1"/>
  <c r="X35" i="3"/>
  <c r="K35" i="3"/>
  <c r="H35" i="3" s="1"/>
  <c r="Z35" i="3"/>
  <c r="AB35" i="3"/>
  <c r="Y36" i="3"/>
  <c r="V36" i="3" s="1"/>
  <c r="H37" i="3"/>
  <c r="O35" i="3"/>
  <c r="Y16" i="3"/>
  <c r="V16" i="3" s="1"/>
  <c r="Y38" i="3"/>
  <c r="V38" i="3" s="1"/>
  <c r="Y48" i="3"/>
  <c r="V48" i="3" s="1"/>
  <c r="Y19" i="3"/>
  <c r="V19" i="3" s="1"/>
  <c r="Y14" i="3"/>
  <c r="V14" i="3" s="1"/>
  <c r="Y49" i="3"/>
  <c r="V49" i="3" s="1"/>
  <c r="Y26" i="3"/>
  <c r="Y18" i="3"/>
  <c r="Y41" i="3"/>
  <c r="V41" i="3" s="1"/>
  <c r="Y45" i="3"/>
  <c r="V45" i="3" s="1"/>
  <c r="Y42" i="3"/>
  <c r="V42" i="3" s="1"/>
  <c r="Y13" i="3"/>
  <c r="Y39" i="3"/>
  <c r="V39" i="3" s="1"/>
  <c r="Y44" i="3"/>
  <c r="V44" i="3" s="1"/>
  <c r="Z22" i="3"/>
  <c r="Y22" i="3" s="1"/>
  <c r="Y34" i="3"/>
  <c r="V34" i="3" s="1"/>
  <c r="Y47" i="3"/>
  <c r="V47" i="3" s="1"/>
  <c r="Y17" i="3"/>
  <c r="V17" i="3" s="1"/>
  <c r="Y21" i="3"/>
  <c r="V21" i="3" s="1"/>
  <c r="Y15" i="3"/>
  <c r="V15" i="3" s="1"/>
  <c r="Y43" i="3"/>
  <c r="V43" i="3" s="1"/>
  <c r="Y40" i="3"/>
  <c r="V40" i="3" s="1"/>
  <c r="Y20" i="3"/>
  <c r="V20" i="3" s="1"/>
  <c r="Y46" i="3"/>
  <c r="V46" i="3" s="1"/>
  <c r="Y33" i="3"/>
  <c r="O11" i="3" l="1"/>
  <c r="K11" i="3"/>
  <c r="H11" i="3"/>
  <c r="AB11" i="3"/>
  <c r="X11" i="3"/>
  <c r="V13" i="3"/>
  <c r="Y12" i="3"/>
  <c r="V26" i="3"/>
  <c r="Y23" i="3"/>
  <c r="Z12" i="3"/>
  <c r="Z11" i="3" s="1"/>
  <c r="V23" i="3"/>
  <c r="Y32" i="3"/>
  <c r="Y35" i="3"/>
  <c r="V18" i="3"/>
  <c r="AD45" i="3"/>
  <c r="V22" i="3"/>
  <c r="V37" i="3"/>
  <c r="V35" i="3" s="1"/>
  <c r="V33" i="3"/>
  <c r="V32" i="3" s="1"/>
  <c r="Y11" i="3" l="1"/>
  <c r="V12" i="3"/>
  <c r="V11" i="3" s="1"/>
  <c r="AD40" i="3"/>
  <c r="AD25" i="3"/>
  <c r="AD11" i="3"/>
  <c r="AE8" i="3" l="1"/>
</calcChain>
</file>

<file path=xl/sharedStrings.xml><?xml version="1.0" encoding="utf-8"?>
<sst xmlns="http://schemas.openxmlformats.org/spreadsheetml/2006/main" count="255" uniqueCount="185">
  <si>
    <t>STT</t>
  </si>
  <si>
    <t>Danh mục dự án ngành, lĩnh vực</t>
  </si>
  <si>
    <t>Thời gian KC-HT</t>
  </si>
  <si>
    <t>Quyết định phê duyệt dự án</t>
  </si>
  <si>
    <t xml:space="preserve"> Tổng mức đầu tư</t>
  </si>
  <si>
    <t>Ghi chú</t>
  </si>
  <si>
    <t>Trong đó:</t>
  </si>
  <si>
    <t>I</t>
  </si>
  <si>
    <t>II</t>
  </si>
  <si>
    <t>III</t>
  </si>
  <si>
    <t>IV</t>
  </si>
  <si>
    <t>Đơn vị tính: Triệu đồng</t>
  </si>
  <si>
    <t>Tổng số (tất cả các nguồn vốn)</t>
  </si>
  <si>
    <t>Vốn ngân sách TW</t>
  </si>
  <si>
    <t>Vốn ngân sách tỉnh</t>
  </si>
  <si>
    <t>Nguồn XDCB tập trung</t>
  </si>
  <si>
    <t>Nguồn cấp quyền SDĐ</t>
  </si>
  <si>
    <t>GIAO THÔNG</t>
  </si>
  <si>
    <t>NÔNG NGHIỆP, LÂM NGHIỆP, THỦY LỢI</t>
  </si>
  <si>
    <t>QUẢN LÝ NHÀ NƯỚC</t>
  </si>
  <si>
    <t>CÔNG CỘNG, HẠ TẦNG KỸ THUẬT ĐÔ THỊ</t>
  </si>
  <si>
    <t>Vốn ngân sách phường</t>
  </si>
  <si>
    <t>A</t>
  </si>
  <si>
    <t>Chủ đầu tư</t>
  </si>
  <si>
    <t>Nâng cấp, sửa chữa chữa đường bê tông nhựa đoạn từ QL 1A (Sân vận động) đến nhà bà Đoàn Nhật Linh</t>
  </si>
  <si>
    <t>Nâng cấp, mở rộng đường 16/7 nối dài trên địa phận TDP Phước Đa 3</t>
  </si>
  <si>
    <t>Đường BTXM các nhánh TDP Đại Cát 1 và đoạn từ nhà ông Nguyễn Xe đến nhà bà Bùi Thị Hiệp TDP Điềm Tịnh</t>
  </si>
  <si>
    <t>Nâng cấp đường bê tông nhựa Quang Đông (đoạn từ giáp ngã ba giáp đường 16/7 đến chợ Văn Định)</t>
  </si>
  <si>
    <t>Nâng cấp đường BTXM đoạn từ nhà ông Nguyễn Ngọc Rồi đến nhà ông Hồ Cư và nối dài đến nhà ông Huỳnh Cao Phúc</t>
  </si>
  <si>
    <t>KCH kênh mương đoạn từ Cống Đại Cát - Chùa Linh Bửu - Xứ đồng Gò Biểu</t>
  </si>
  <si>
    <t>Tuyến mương từ vùng bàu xuống sau trường tiểu học Ninh Đông</t>
  </si>
  <si>
    <t>Nâng cấp, sữa chữa tượng đài 16/7</t>
  </si>
  <si>
    <t>Sửa chữa cải tạo Bộ phận một cửa Công an phường Ninh Hoà</t>
  </si>
  <si>
    <t>Hệ thống điện chiếu sáng phường Ninh Hòa, các nhánh TDP Điềm Tịnh, Vĩnh Phước, Tân Kiều</t>
  </si>
  <si>
    <t>Số 59QĐ-UBND ngày 29/01/2026</t>
  </si>
  <si>
    <t>Số 60/QĐ-UBND ngày 29/01/2026</t>
  </si>
  <si>
    <t>Số 61/QĐ-UBND ngày 29/01/2026</t>
  </si>
  <si>
    <t>Số 62/QĐ-UBND ngày 29/01/2026</t>
  </si>
  <si>
    <t>Số 63/QĐ-UBND ngày 29/01/2026</t>
  </si>
  <si>
    <t>Số 67/QĐ-UBND ngày 29/01/2026</t>
  </si>
  <si>
    <t>Số 68/QĐ-UBND ngày 29/01/2026</t>
  </si>
  <si>
    <t>Số 69/QĐ-UBND ngày 29/01/2026</t>
  </si>
  <si>
    <t>Số 71/QĐ-UBND ngày 29/01/2026</t>
  </si>
  <si>
    <t>Số 73/QĐ-UBND ngày 29/01/2026</t>
  </si>
  <si>
    <t>B</t>
  </si>
  <si>
    <t>Dự án khởi công mới</t>
  </si>
  <si>
    <t>Kế hoạch vốn đầu tư công  năm 2026</t>
  </si>
  <si>
    <t>Phòng Kinh tế, Hạ tầng và Đô thị</t>
  </si>
  <si>
    <t>Số 246/QĐ-UBND ngày 03/02/2026</t>
  </si>
  <si>
    <t>Số 247/QĐ-UBND ngày 03/02/2026</t>
  </si>
  <si>
    <t>Số 248/QĐ-UBND ngày 03/02/2026</t>
  </si>
  <si>
    <t>Số 249/QĐ-UBND ngày 03/02/2026</t>
  </si>
  <si>
    <t>Số 250/QĐ-UBND ngày 03/02/2026</t>
  </si>
  <si>
    <t>Số 254/QĐ-UBND ngày 03/02/2026</t>
  </si>
  <si>
    <t>Số 255/QĐ-UBND ngày 03/02/2026</t>
  </si>
  <si>
    <t>Số 256/QĐ-UBND ngày 03/02/2026</t>
  </si>
  <si>
    <t>Số 258/QĐ-UBND ngày 03/02/2026</t>
  </si>
  <si>
    <t>Số 260/QĐ-UBND ngày 03/02/2026</t>
  </si>
  <si>
    <t>Điều chỉnh, bổ sung Kế hoạch vốn đầu tư công  năm 2025 (+)/(-)</t>
  </si>
  <si>
    <t>Nâng cấp, sửa chữa đường nhựa mặt đường Lê Quý Đôn ( đoạn từ khu vui chơi thiếu nhi đến nhà ông Thông), phường Ninh Thủy</t>
  </si>
  <si>
    <t>Khánh Sơn, Khánh Vĩnh</t>
  </si>
  <si>
    <t>V</t>
  </si>
  <si>
    <t>ĐIỀU CHỈNH, BỔ SUNG KẾ HOẠCH ĐẦU TƯ CÔNG NĂM 2026</t>
  </si>
  <si>
    <t>Kế hoạch vốn đầu tư công  năm 2026 sau điều chỉnh</t>
  </si>
  <si>
    <t>Nguồn vốn tăng thu NS</t>
  </si>
  <si>
    <t>Nâng cấp, cải tạo đường Nguyễn Thị ngọc Oanh, đoạn từ đường Trần Quý Cáp đến đường 2/4.</t>
  </si>
  <si>
    <t>Sửa chữa, nâng cấp đường Đinh Tiên Hoàng</t>
  </si>
  <si>
    <t>Nâng cấp, sửa chữa đoạn đường từ điện máy xanh QL26 đến nhà Ông Cao Xuân Hiền</t>
  </si>
  <si>
    <t>Đường BTXM đoạn từ nhà ông Tâm đến nhà ông Nhựt và nhánh rẽ.</t>
  </si>
  <si>
    <t>Nâng cấp sửa chữa mương khu vực Tổ dân phố 14</t>
  </si>
  <si>
    <t>KCH kênh mương đoạn từ khẩu nhà ông Phạm Thà đến Đồng Rộc, đoạn từ ngã ba trước nhà ông bảy Ngọc đến nhà bà bốn Tơ</t>
  </si>
  <si>
    <t>Hệ thống điện chiếu sáng đoạn đường trục TDP Nội Mỹ.</t>
  </si>
  <si>
    <t>Hệ thống điện chiếu sáng đoạn từ giáp đường 16/7 đến nhà ông Tô Nhược</t>
  </si>
  <si>
    <t>Hệ thống điện chiếu sáng đoạn đường từ nhà ông Nguyễn Tét đi qua nhà bà Nguyễn Thị Lấn đến nhà ông Trần Văn Chín</t>
  </si>
  <si>
    <t>Hệ thống điện chiếu sáng đoạn từ Đình Đại Cát 1 đến nhà ông Nguyễn Đình Cảnh</t>
  </si>
  <si>
    <t>Hệ thống điện chiếu sáng, tuyến từ nhà ông Cao Văn Tiển đến nhà ông Huỳnh Văn Bình</t>
  </si>
  <si>
    <t>Hệ thống điện chiếu sáng đoạn từ nhà ông Huỳnh Đình Xuân đến Huỳnh Văn Bồng</t>
  </si>
  <si>
    <t xml:space="preserve">Hệ thống điện chiếu sáng Đoạn từ nhà bà Nguyễn Thị Thuận đến Nguyễn Triền </t>
  </si>
  <si>
    <t>Hệ thống điện chiếu sáng, tuyến từ nhà ông Huỳnh Thức đến nhà ông Đinh Phổ</t>
  </si>
  <si>
    <t>Hệ thống điện chiếu sáng tổ dân phố Vĩnh Phước, đoạn 1: từ nhà ông Lê Nhạn đến nhà ông Nguyễn Thưa, đoạn 2: từ nhà ông Võ Tường đến nhà bà Đỗ Thị Á</t>
  </si>
  <si>
    <t>Hệ thống điện chiếu sáng đoạn TDP Đại cát 1, đoạn từ nhà ông Lực đến nhà bà Định và tuyến nhánh nhà bà Mỹ đến  nhà bà Bông</t>
  </si>
  <si>
    <t>Nâng cấp đường BTXM, đoạn từ giáp mép BTXM (giai đoạn 1) đến nghĩa trang TDP Tân Kiều</t>
  </si>
  <si>
    <t>Hệ thống điện chiếu sáng TDP Phước Đa 1, đoạn từ cầu Mới đến nhà bà Phan Thị Lan</t>
  </si>
  <si>
    <t>Hệ thống điện chiếu sáng TDP Phước Đa 2, đoạn từ đường 16/7 nối dài đến giáp đường Nguyễn Cụ</t>
  </si>
  <si>
    <t>Hệ thống điện chiếu sáng TDP Tân Kiều, đoạn từ ngã ba Tân Kiều đến giáp QL26B</t>
  </si>
  <si>
    <t>Số 131/QĐ-UBND ngày 10/4/2026</t>
  </si>
  <si>
    <t>Số 132/QĐ-UBND ngày 10/4/2026</t>
  </si>
  <si>
    <t>Số 133/QĐ-UBND ngày 10/4/2026</t>
  </si>
  <si>
    <t>Số 147/QĐ-UBND ngày 10/4/2026</t>
  </si>
  <si>
    <t>Số 135/QĐ-UBND ngày 10/4/2026</t>
  </si>
  <si>
    <t>Số 134/QĐ-UBND ngày 10/4/2026</t>
  </si>
  <si>
    <t>Số 1547/QĐ-UBND ngày 12/5/2026</t>
  </si>
  <si>
    <t>Số 1548/QĐ-UBND ngày 12/5/2026</t>
  </si>
  <si>
    <t>Số 1549/QĐ-UBND ngày 12/5/2026</t>
  </si>
  <si>
    <t>Số 1550/QĐ-UBND ngày 12/5/2026</t>
  </si>
  <si>
    <t>Số 1551/QĐ-UBND ngày 12/5/2026</t>
  </si>
  <si>
    <t>Số 137/QĐ-UBND ngày 10/4/2026</t>
  </si>
  <si>
    <t>Số 1552/QĐ-UBND ngày 12/5/2026</t>
  </si>
  <si>
    <t>Số 1553/QĐ-UBND ngày 12/5/2026</t>
  </si>
  <si>
    <t>Số 138/QĐ-UBND ngày 10/4/2026</t>
  </si>
  <si>
    <t>Số 141/QĐ-UBND ngày 10/4/2026</t>
  </si>
  <si>
    <t>Số 145/QĐ-UBND ngày 10/4/2026</t>
  </si>
  <si>
    <t>Số 139/QĐ-UBND ngày 10/4/2026</t>
  </si>
  <si>
    <t>Số 143/QĐ-UBND ngày 10/4/2026</t>
  </si>
  <si>
    <t>Số 144/QĐ-UBND ngày 10/4/2026</t>
  </si>
  <si>
    <t>Số 146/QĐ-UBND ngày 10/4/2026</t>
  </si>
  <si>
    <t>Số 140/QĐ-UBND ngày 10/4/2026</t>
  </si>
  <si>
    <t>Số 288/QĐ-UBND ngày 12/5/2026</t>
  </si>
  <si>
    <t>Số 289/QĐ-UBND ngày 12/5/2026</t>
  </si>
  <si>
    <t>Số 290/QĐ-UBND ngày 12/5/2026</t>
  </si>
  <si>
    <t>Số 136/QĐ-UBND ngày 10/4/2026</t>
  </si>
  <si>
    <t>Số 296/QĐ-UBND ngày 12/5/2026</t>
  </si>
  <si>
    <t>Số 1554/QĐ-UBND ngày 12/5/2026</t>
  </si>
  <si>
    <t>Số 1555/QĐ-UBND ngày 12/5/2026</t>
  </si>
  <si>
    <t>Số 1556/QĐ-UBND ngày 12/5/2026</t>
  </si>
  <si>
    <t>Số 1557/QĐ-UBND ngày 12/5/2026</t>
  </si>
  <si>
    <t>Số 1558/QĐ-UBND ngày 12/5/2026</t>
  </si>
  <si>
    <t>Số 1571/QĐ-UBND ngày 14/5/2026</t>
  </si>
  <si>
    <t>Số 1572/QĐ-UBND ngày 14/5/2026</t>
  </si>
  <si>
    <t>Số 1573/QĐ-UBND ngày 14/5/2026</t>
  </si>
  <si>
    <t>Số 1574/QĐ-UBND ngày 14/5/2026</t>
  </si>
  <si>
    <t>Nguồn vốn chưa phân bổ</t>
  </si>
  <si>
    <t>Dự kiến phân bổ cho lĩnh vực giáo dục đào tạo</t>
  </si>
  <si>
    <t>Dự kiến phân bổ cho lĩnh vực KHCN</t>
  </si>
  <si>
    <t>-</t>
  </si>
  <si>
    <t>Số chưa phân bổ đối với các dự án chưa đủ điều kiện bố trí.</t>
  </si>
  <si>
    <t>Dự phòng chung  kế hoạch ĐTC 2026</t>
  </si>
  <si>
    <t>Số 1615/QĐ-UBND ngày 19/5/2026</t>
  </si>
  <si>
    <t>Số  1618/QĐ-UBND ngày 19/5/2026</t>
  </si>
  <si>
    <t>Số 1619/QĐ-UBND ngày 19/5/2026</t>
  </si>
  <si>
    <t>Số 1620/QĐ-UBND ngày 19/5/2026</t>
  </si>
  <si>
    <t>Dự án điều chỉnh nguồn vốn</t>
  </si>
  <si>
    <t>Nâng cấp đường BTXM đoạn từ nhà ông Nguyễn Giàu đến cuối Bầu</t>
  </si>
  <si>
    <t>Số 422/QĐ-UBND ngày 08/6/2026</t>
  </si>
  <si>
    <t>Số 2165/QĐ-UBND ngày 22/8/2026</t>
  </si>
  <si>
    <t>Nâng cấp mở rộng đoạn đường bê tông ximăng từ nhà ông Nguyễn Văn Tít đến nhà ông Nguyễn Xuân Quý</t>
  </si>
  <si>
    <t>Số 541/QĐ-UBND ngày 16/6/2026</t>
  </si>
  <si>
    <t>Số 2166/QĐ-UBND ngày 22/8/2026</t>
  </si>
  <si>
    <t>Nâng cấp đường BTXM Đoạn từ nhà bà Nguyễn Thị Xuân đến Trần Thanh Hiếu</t>
  </si>
  <si>
    <t>Số 680/QĐ-UBND ngày 30/6/2026</t>
  </si>
  <si>
    <t>Số 2167/QĐ-UBND ngày 22/8/2026</t>
  </si>
  <si>
    <t>Đường BTXM trục TDP Phước Thuận đoạn từ giáp đường đi Phú Gia Ninh An đến nhà Ông Hùng Tuất. (Nâng cấp, sửa chữa đường BTXM liên thôn Phước Thuận-Nội Mỹ,đoạn từ nhà bà 10 Miên đến nhà cộng đồng Nội Mỹ)</t>
  </si>
  <si>
    <t>Số 674/QĐ-UBND ngày 30/6/2026</t>
  </si>
  <si>
    <t>Số 2168/QĐ-UBND ngày 22/8/2026</t>
  </si>
  <si>
    <t>Đường BTXM trục xóm tổ dân phố Nội Mỹ, đoạn 1 từ nhà ông Tín đến nhà bà Trong, đoạn 2 từ đường trục tổ dân phố đến nhà bà Tình</t>
  </si>
  <si>
    <t>Số 675/QĐ-UBND ngày 30/6/2026</t>
  </si>
  <si>
    <t>Số 2169/QĐ-UBND ngày 22/8/2026</t>
  </si>
  <si>
    <t>Tuyến mương từ Đồng Hóc lát đến trường Mẫu giáo cũ</t>
  </si>
  <si>
    <t>Số 676/QĐ-UBND ngày 30/6/2026</t>
  </si>
  <si>
    <t>Số 2170/QĐ-UBND ngày 22/8/2026</t>
  </si>
  <si>
    <t>HẠ TẦNG KỸ THUẬT</t>
  </si>
  <si>
    <t>Hệ thống điện chiếu sáng, tuyến từ nhà ông Phạm Xuân Nghi đến nhà ông Lê Tiến</t>
  </si>
  <si>
    <t>Số 677/QĐ-UBND ngày 30/6/2026</t>
  </si>
  <si>
    <t>Số 2171/QĐ-UBND ngày 22/8/2026</t>
  </si>
  <si>
    <t>GIÁO DỤC ĐÀO TẠO</t>
  </si>
  <si>
    <t>Số 406/QĐ-UBND ngày 08/6/2026</t>
  </si>
  <si>
    <t>Số 2032/QĐ-UBND ngày 06/8/2026</t>
  </si>
  <si>
    <t>Số 407/QĐ-UBND ngày 08/6/2026</t>
  </si>
  <si>
    <t>Số 2033/QĐ-UBND ngày 06/8/2026</t>
  </si>
  <si>
    <t>Số 409/QĐ-UBND ngày 08/6/2026</t>
  </si>
  <si>
    <t>Số 2034/QĐ-UBND ngày 06/8/2026</t>
  </si>
  <si>
    <t>Số 441/QĐ-UBND ngày 10/6/2026</t>
  </si>
  <si>
    <t>Số 2035/QĐ-UBND ngày 06/8/2026</t>
  </si>
  <si>
    <t>Số 442/QĐ-UBND ngày 10/6/2026</t>
  </si>
  <si>
    <t>Số 2036/QĐ-UBND ngày 06/8/2026</t>
  </si>
  <si>
    <t>Nâng cấp, sửa chữa nhà vệ sinh Trường Mầm non Hướng Dương và Trường Mầm non 2/9</t>
  </si>
  <si>
    <t>Nâng cấp, sửa chữa nhà vệ sinh Trường Mầm non Ninh Đa</t>
  </si>
  <si>
    <t>Nâng cấp, sửa chữa nhà vệ sinh Trường Tiểu học Ninh Phụng; Trường THCS Chu Văn An và Trường Tiểu học số 3 Ninh Hiệp</t>
  </si>
  <si>
    <t>Nâng cấp, sửa chữa nhà vệ sinh Trường Tiểu học Ninh Đa và Trường Tiểu học số 1 Ninh Hiệp.</t>
  </si>
  <si>
    <t>Nâng cấp, sửa chữa nhà vệ sinh Trường tiểu học và THCS Ninh Đông</t>
  </si>
  <si>
    <t>KHOA HỌC - CÔNG NGHỆ</t>
  </si>
  <si>
    <t>Mua sắm trang thiết bị phục vụ Phòng họp không giấy của Đảng ủy phường Ninh Hòa</t>
  </si>
  <si>
    <t>VP Đảng uỷ phường</t>
  </si>
  <si>
    <t>Số 297/QĐ-UBND ngày 12/5/2026</t>
  </si>
  <si>
    <t>Số 1616/QĐ-UBND ngày 19/5/2026</t>
  </si>
  <si>
    <t>Mua sắm trang thiết bị phục vụ Phòng họp không giấy của UBND phường Ninh Hòa</t>
  </si>
  <si>
    <t>VP HĐND&amp;UBND phường</t>
  </si>
  <si>
    <t>Số 298/QĐ-UBND ngày 12/5/2026</t>
  </si>
  <si>
    <t>Số 1617/QĐ-UBND ngày 19/5/2026</t>
  </si>
  <si>
    <t>Phòng Văn hoá - Xã hội</t>
  </si>
  <si>
    <t>Số 764/QĐ-UBND ngày 14/8/2026</t>
  </si>
  <si>
    <t>Số 2186/QĐ-UBND ngày 25/8/2026</t>
  </si>
  <si>
    <t>Đầu tư mua sắm trang thiết bị và phần mềm công nghệ thông tin phục vụ hoạt động khoa học, công nghệ, đổi mới sáng tạo và chuyển đổi số</t>
  </si>
  <si>
    <t>Nghị quyết/ Quyết định phê duyệt chủ trương đầu tư</t>
  </si>
  <si>
    <t xml:space="preserve">(Kèm theo Nghị quyết số .../NQ-HĐND ngày .../8/2026 của Hội đồng nhân dân phường Ninh Hòa)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</si>
</sst>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;[Red]#,##0"/>
    <numFmt numFmtId="165" formatCode="_(* #,##0_);_(* \(#,##0\);_(* &quot;-&quot;??_);_(@_)"/>
    <numFmt numFmtId="166" formatCode="_-* #,##0.00_-;\-* #,##0.00_-;_-* &quot;-&quot;??_-;_-@_-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VNI-Times"/>
    </font>
    <font>
      <sz val="11"/>
      <color rgb="FF000000"/>
      <name val="Calibri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0"/>
      <color rgb="FF000000"/>
      <name val="Times New Roman"/>
      <family val="1"/>
    </font>
    <font>
      <sz val="8"/>
      <name val="Aptos Narrow"/>
      <family val="2"/>
      <scheme val="minor"/>
    </font>
    <font>
      <b/>
      <sz val="8"/>
      <name val="Times New Roman"/>
      <family val="1"/>
    </font>
    <font>
      <i/>
      <sz val="8"/>
      <name val="Times New Roman"/>
      <family val="1"/>
    </font>
    <font>
      <i/>
      <sz val="10"/>
      <name val="Times New Roman"/>
      <family val="1"/>
    </font>
    <font>
      <i/>
      <sz val="9"/>
      <name val="Times New Roman"/>
      <family val="1"/>
    </font>
    <font>
      <sz val="10"/>
      <name val="Times New Roman"/>
      <family val="1"/>
      <charset val="163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  <charset val="163"/>
    </font>
    <font>
      <sz val="10"/>
      <name val="Arial"/>
      <family val="2"/>
      <charset val="163"/>
    </font>
    <font>
      <sz val="8"/>
      <name val="Times New Roman"/>
      <family val="1"/>
      <charset val="163"/>
    </font>
    <font>
      <b/>
      <i/>
      <sz val="10"/>
      <name val="Times New Roman"/>
      <family val="1"/>
    </font>
    <font>
      <b/>
      <sz val="16"/>
      <name val="Times New Roman"/>
      <family val="1"/>
    </font>
    <font>
      <sz val="9"/>
      <color theme="1"/>
      <name val="Times New Roman"/>
      <family val="1"/>
    </font>
    <font>
      <i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1" fillId="0" borderId="0"/>
    <xf numFmtId="0" fontId="4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166" fontId="9" fillId="0" borderId="0" applyFont="0" applyFill="0" applyBorder="0" applyAlignment="0" applyProtection="0"/>
  </cellStyleXfs>
  <cellXfs count="253">
    <xf numFmtId="0" fontId="0" fillId="0" borderId="0" xfId="0"/>
    <xf numFmtId="3" fontId="8" fillId="0" borderId="7" xfId="0" applyNumberFormat="1" applyFont="1" applyBorder="1" applyAlignment="1">
      <alignment horizontal="center" vertical="center" wrapText="1"/>
    </xf>
    <xf numFmtId="0" fontId="8" fillId="0" borderId="7" xfId="6" applyFont="1" applyBorder="1" applyAlignment="1">
      <alignment horizontal="center" vertical="center" wrapText="1"/>
    </xf>
    <xf numFmtId="3" fontId="8" fillId="0" borderId="7" xfId="3" quotePrefix="1" applyNumberFormat="1" applyFont="1" applyBorder="1" applyAlignment="1">
      <alignment horizontal="center" vertical="center" wrapText="1"/>
    </xf>
    <xf numFmtId="3" fontId="8" fillId="0" borderId="7" xfId="2" applyNumberFormat="1" applyFont="1" applyBorder="1" applyAlignment="1">
      <alignment horizontal="center" vertical="center" wrapText="1"/>
    </xf>
    <xf numFmtId="3" fontId="8" fillId="0" borderId="7" xfId="7" applyNumberFormat="1" applyFont="1" applyBorder="1" applyAlignment="1">
      <alignment horizontal="center" vertical="center" wrapText="1"/>
    </xf>
    <xf numFmtId="3" fontId="8" fillId="0" borderId="7" xfId="2" applyNumberFormat="1" applyFont="1" applyBorder="1" applyAlignment="1">
      <alignment vertical="center" wrapText="1"/>
    </xf>
    <xf numFmtId="3" fontId="8" fillId="0" borderId="7" xfId="3" quotePrefix="1" applyNumberFormat="1" applyFont="1" applyBorder="1" applyAlignment="1">
      <alignment horizontal="right" vertical="center" wrapText="1"/>
    </xf>
    <xf numFmtId="3" fontId="11" fillId="0" borderId="7" xfId="3" quotePrefix="1" applyNumberFormat="1" applyFont="1" applyBorder="1" applyAlignment="1">
      <alignment horizontal="right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3" fontId="8" fillId="0" borderId="7" xfId="7" applyNumberFormat="1" applyFont="1" applyBorder="1" applyAlignment="1">
      <alignment horizontal="right" vertical="center" wrapText="1"/>
    </xf>
    <xf numFmtId="0" fontId="8" fillId="0" borderId="7" xfId="2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right" vertical="center"/>
    </xf>
    <xf numFmtId="3" fontId="8" fillId="0" borderId="7" xfId="3" quotePrefix="1" applyNumberFormat="1" applyFont="1" applyBorder="1" applyAlignment="1">
      <alignment horizontal="right" vertical="center" shrinkToFit="1"/>
    </xf>
    <xf numFmtId="1" fontId="8" fillId="0" borderId="7" xfId="3" applyNumberFormat="1" applyFont="1" applyBorder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164" fontId="8" fillId="0" borderId="7" xfId="2" applyNumberFormat="1" applyFont="1" applyBorder="1" applyAlignment="1">
      <alignment horizontal="right" vertical="center"/>
    </xf>
    <xf numFmtId="3" fontId="11" fillId="0" borderId="7" xfId="3" quotePrefix="1" applyNumberFormat="1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right" vertical="center" wrapText="1"/>
    </xf>
    <xf numFmtId="3" fontId="8" fillId="0" borderId="7" xfId="2" applyNumberFormat="1" applyFont="1" applyBorder="1" applyAlignment="1">
      <alignment horizontal="right" vertical="center"/>
    </xf>
    <xf numFmtId="164" fontId="8" fillId="0" borderId="7" xfId="2" applyNumberFormat="1" applyFont="1" applyBorder="1" applyAlignment="1">
      <alignment horizontal="right" vertical="center" wrapText="1"/>
    </xf>
    <xf numFmtId="164" fontId="12" fillId="0" borderId="7" xfId="2" applyNumberFormat="1" applyFont="1" applyBorder="1" applyAlignment="1">
      <alignment horizontal="center" vertical="center" wrapText="1"/>
    </xf>
    <xf numFmtId="0" fontId="5" fillId="0" borderId="0" xfId="2" applyFont="1"/>
    <xf numFmtId="164" fontId="13" fillId="0" borderId="7" xfId="2" applyNumberFormat="1" applyFont="1" applyBorder="1" applyAlignment="1">
      <alignment vertical="center"/>
    </xf>
    <xf numFmtId="0" fontId="15" fillId="0" borderId="0" xfId="2" applyFont="1"/>
    <xf numFmtId="0" fontId="6" fillId="0" borderId="0" xfId="2" applyFont="1"/>
    <xf numFmtId="0" fontId="18" fillId="0" borderId="0" xfId="2" applyFont="1"/>
    <xf numFmtId="164" fontId="5" fillId="0" borderId="2" xfId="2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3" fontId="17" fillId="0" borderId="7" xfId="3" quotePrefix="1" applyNumberFormat="1" applyFont="1" applyBorder="1" applyAlignment="1">
      <alignment horizontal="center" vertical="center" wrapText="1"/>
    </xf>
    <xf numFmtId="3" fontId="11" fillId="0" borderId="7" xfId="3" quotePrefix="1" applyNumberFormat="1" applyFont="1" applyBorder="1" applyAlignment="1">
      <alignment horizontal="right" vertical="center" shrinkToFit="1"/>
    </xf>
    <xf numFmtId="3" fontId="17" fillId="0" borderId="7" xfId="3" applyNumberFormat="1" applyFont="1" applyBorder="1" applyAlignment="1">
      <alignment horizontal="center" vertical="center" wrapText="1"/>
    </xf>
    <xf numFmtId="164" fontId="11" fillId="0" borderId="7" xfId="3" quotePrefix="1" applyNumberFormat="1" applyFont="1" applyBorder="1" applyAlignment="1">
      <alignment horizontal="center" vertical="center" wrapText="1"/>
    </xf>
    <xf numFmtId="164" fontId="11" fillId="0" borderId="7" xfId="3" quotePrefix="1" applyNumberFormat="1" applyFont="1" applyBorder="1" applyAlignment="1">
      <alignment horizontal="right" vertical="center" wrapText="1"/>
    </xf>
    <xf numFmtId="0" fontId="19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12" fillId="0" borderId="7" xfId="2" applyFont="1" applyBorder="1" applyAlignment="1">
      <alignment horizontal="center" vertical="center" wrapText="1"/>
    </xf>
    <xf numFmtId="0" fontId="8" fillId="0" borderId="2" xfId="2" applyFont="1" applyBorder="1" applyAlignment="1">
      <alignment vertical="center" wrapText="1"/>
    </xf>
    <xf numFmtId="165" fontId="8" fillId="0" borderId="2" xfId="1" applyNumberFormat="1" applyFont="1" applyFill="1" applyBorder="1" applyAlignment="1">
      <alignment vertical="center"/>
    </xf>
    <xf numFmtId="165" fontId="20" fillId="0" borderId="2" xfId="2" applyNumberFormat="1" applyFont="1" applyBorder="1" applyAlignment="1">
      <alignment vertical="center" wrapText="1"/>
    </xf>
    <xf numFmtId="164" fontId="8" fillId="0" borderId="7" xfId="2" applyNumberFormat="1" applyFont="1" applyBorder="1" applyAlignment="1">
      <alignment horizontal="center" vertical="center" wrapText="1"/>
    </xf>
    <xf numFmtId="165" fontId="8" fillId="0" borderId="2" xfId="1" applyNumberFormat="1" applyFont="1" applyFill="1" applyBorder="1" applyAlignment="1">
      <alignment vertical="center" wrapText="1"/>
    </xf>
    <xf numFmtId="165" fontId="8" fillId="0" borderId="2" xfId="2" applyNumberFormat="1" applyFont="1" applyBorder="1" applyAlignment="1">
      <alignment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0" xfId="2" applyFont="1"/>
    <xf numFmtId="1" fontId="8" fillId="0" borderId="2" xfId="3" applyNumberFormat="1" applyFont="1" applyBorder="1" applyAlignment="1">
      <alignment vertical="center" wrapText="1"/>
    </xf>
    <xf numFmtId="0" fontId="20" fillId="0" borderId="0" xfId="2" applyFont="1"/>
    <xf numFmtId="0" fontId="8" fillId="0" borderId="2" xfId="2" applyFont="1" applyBorder="1" applyAlignment="1">
      <alignment vertical="center"/>
    </xf>
    <xf numFmtId="0" fontId="8" fillId="0" borderId="0" xfId="2" applyFont="1" applyAlignment="1">
      <alignment vertical="center"/>
    </xf>
    <xf numFmtId="165" fontId="11" fillId="0" borderId="0" xfId="2" applyNumberFormat="1" applyFont="1" applyAlignment="1">
      <alignment vertical="center"/>
    </xf>
    <xf numFmtId="165" fontId="20" fillId="0" borderId="0" xfId="2" applyNumberFormat="1" applyFont="1"/>
    <xf numFmtId="3" fontId="8" fillId="0" borderId="7" xfId="2" applyNumberFormat="1" applyFont="1" applyBorder="1" applyAlignment="1">
      <alignment horizontal="center" vertical="center"/>
    </xf>
    <xf numFmtId="164" fontId="8" fillId="0" borderId="7" xfId="2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164" fontId="8" fillId="0" borderId="7" xfId="2" applyNumberFormat="1" applyFont="1" applyBorder="1" applyAlignment="1">
      <alignment vertical="center"/>
    </xf>
    <xf numFmtId="165" fontId="8" fillId="0" borderId="7" xfId="1" applyNumberFormat="1" applyFont="1" applyFill="1" applyBorder="1" applyAlignment="1">
      <alignment vertical="center"/>
    </xf>
    <xf numFmtId="0" fontId="15" fillId="0" borderId="8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3" fontId="15" fillId="0" borderId="7" xfId="2" applyNumberFormat="1" applyFont="1" applyBorder="1" applyAlignment="1">
      <alignment horizontal="center" vertical="center" wrapText="1"/>
    </xf>
    <xf numFmtId="0" fontId="15" fillId="0" borderId="7" xfId="2" applyFont="1" applyBorder="1" applyAlignment="1">
      <alignment vertical="center" wrapText="1"/>
    </xf>
    <xf numFmtId="164" fontId="15" fillId="0" borderId="7" xfId="2" applyNumberFormat="1" applyFont="1" applyBorder="1" applyAlignment="1">
      <alignment vertical="center" wrapText="1"/>
    </xf>
    <xf numFmtId="3" fontId="13" fillId="0" borderId="7" xfId="2" applyNumberFormat="1" applyFont="1" applyBorder="1" applyAlignment="1">
      <alignment vertical="center" wrapText="1"/>
    </xf>
    <xf numFmtId="164" fontId="13" fillId="0" borderId="7" xfId="2" applyNumberFormat="1" applyFont="1" applyBorder="1" applyAlignment="1">
      <alignment vertical="center" wrapText="1"/>
    </xf>
    <xf numFmtId="0" fontId="15" fillId="0" borderId="0" xfId="2" applyFont="1" applyAlignment="1">
      <alignment vertical="center" wrapText="1"/>
    </xf>
    <xf numFmtId="3" fontId="15" fillId="0" borderId="8" xfId="2" applyNumberFormat="1" applyFont="1" applyBorder="1" applyAlignment="1">
      <alignment horizontal="center" vertical="center" wrapText="1"/>
    </xf>
    <xf numFmtId="0" fontId="15" fillId="0" borderId="8" xfId="2" applyFont="1" applyBorder="1" applyAlignment="1">
      <alignment vertical="center" wrapText="1"/>
    </xf>
    <xf numFmtId="164" fontId="15" fillId="0" borderId="8" xfId="2" applyNumberFormat="1" applyFont="1" applyBorder="1" applyAlignment="1">
      <alignment vertical="center" wrapText="1"/>
    </xf>
    <xf numFmtId="3" fontId="21" fillId="0" borderId="8" xfId="2" applyNumberFormat="1" applyFont="1" applyBorder="1" applyAlignment="1">
      <alignment vertical="center" wrapText="1"/>
    </xf>
    <xf numFmtId="164" fontId="13" fillId="0" borderId="8" xfId="2" applyNumberFormat="1" applyFont="1" applyBorder="1" applyAlignment="1">
      <alignment vertical="center" wrapText="1"/>
    </xf>
    <xf numFmtId="164" fontId="5" fillId="0" borderId="8" xfId="2" applyNumberFormat="1" applyFont="1" applyBorder="1" applyAlignment="1">
      <alignment vertical="center" wrapText="1"/>
    </xf>
    <xf numFmtId="0" fontId="15" fillId="0" borderId="0" xfId="2" applyFont="1" applyAlignment="1">
      <alignment wrapText="1"/>
    </xf>
    <xf numFmtId="0" fontId="15" fillId="0" borderId="0" xfId="2" applyFont="1" applyAlignment="1">
      <alignment horizontal="center" vertical="center" wrapText="1"/>
    </xf>
    <xf numFmtId="3" fontId="15" fillId="0" borderId="0" xfId="2" applyNumberFormat="1" applyFont="1" applyAlignment="1">
      <alignment horizontal="center"/>
    </xf>
    <xf numFmtId="164" fontId="15" fillId="0" borderId="0" xfId="2" applyNumberFormat="1" applyFont="1"/>
    <xf numFmtId="3" fontId="7" fillId="0" borderId="7" xfId="3" quotePrefix="1" applyNumberFormat="1" applyFont="1" applyBorder="1" applyAlignment="1">
      <alignment horizontal="center" vertical="center" wrapText="1"/>
    </xf>
    <xf numFmtId="0" fontId="5" fillId="0" borderId="7" xfId="6" applyFont="1" applyBorder="1" applyAlignment="1">
      <alignment horizontal="center" vertical="center" wrapText="1"/>
    </xf>
    <xf numFmtId="3" fontId="5" fillId="0" borderId="7" xfId="3" applyNumberFormat="1" applyFont="1" applyBorder="1" applyAlignment="1">
      <alignment horizontal="center" vertical="center" wrapText="1"/>
    </xf>
    <xf numFmtId="3" fontId="6" fillId="0" borderId="7" xfId="3" applyNumberFormat="1" applyFont="1" applyBorder="1" applyAlignment="1">
      <alignment horizontal="center" vertical="center" wrapText="1"/>
    </xf>
    <xf numFmtId="164" fontId="11" fillId="0" borderId="7" xfId="4" applyNumberFormat="1" applyFont="1" applyBorder="1" applyAlignment="1">
      <alignment horizontal="center" vertical="center" wrapText="1"/>
    </xf>
    <xf numFmtId="3" fontId="5" fillId="0" borderId="7" xfId="3" applyNumberFormat="1" applyFont="1" applyBorder="1" applyAlignment="1">
      <alignment horizontal="left" vertical="center" wrapText="1"/>
    </xf>
    <xf numFmtId="3" fontId="5" fillId="0" borderId="7" xfId="3" applyNumberFormat="1" applyFont="1" applyBorder="1" applyAlignment="1">
      <alignment horizontal="left" vertical="top" wrapText="1"/>
    </xf>
    <xf numFmtId="3" fontId="5" fillId="0" borderId="7" xfId="2" applyNumberFormat="1" applyFont="1" applyBorder="1" applyAlignment="1">
      <alignment horizontal="right" vertical="center" wrapText="1"/>
    </xf>
    <xf numFmtId="3" fontId="5" fillId="0" borderId="7" xfId="3" quotePrefix="1" applyNumberFormat="1" applyFont="1" applyBorder="1" applyAlignment="1">
      <alignment horizontal="right" vertical="center" wrapText="1"/>
    </xf>
    <xf numFmtId="3" fontId="5" fillId="0" borderId="7" xfId="3" quotePrefix="1" applyNumberFormat="1" applyFont="1" applyBorder="1" applyAlignment="1">
      <alignment horizontal="right" vertical="center" shrinkToFit="1"/>
    </xf>
    <xf numFmtId="164" fontId="5" fillId="0" borderId="7" xfId="3" quotePrefix="1" applyNumberFormat="1" applyFont="1" applyBorder="1" applyAlignment="1">
      <alignment horizontal="right" vertical="center" wrapText="1"/>
    </xf>
    <xf numFmtId="3" fontId="6" fillId="0" borderId="7" xfId="3" quotePrefix="1" applyNumberFormat="1" applyFont="1" applyBorder="1" applyAlignment="1">
      <alignment horizontal="right" vertical="center" wrapText="1"/>
    </xf>
    <xf numFmtId="164" fontId="5" fillId="0" borderId="7" xfId="2" applyNumberFormat="1" applyFont="1" applyBorder="1" applyAlignment="1">
      <alignment horizontal="right" vertical="center"/>
    </xf>
    <xf numFmtId="3" fontId="5" fillId="0" borderId="7" xfId="2" applyNumberFormat="1" applyFont="1" applyBorder="1" applyAlignment="1">
      <alignment vertical="center" wrapText="1"/>
    </xf>
    <xf numFmtId="3" fontId="7" fillId="0" borderId="8" xfId="3" applyNumberFormat="1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8" xfId="2" applyNumberFormat="1" applyFont="1" applyBorder="1" applyAlignment="1">
      <alignment horizontal="center" vertical="center" wrapText="1"/>
    </xf>
    <xf numFmtId="3" fontId="6" fillId="0" borderId="8" xfId="3" quotePrefix="1" applyNumberFormat="1" applyFont="1" applyBorder="1" applyAlignment="1">
      <alignment horizontal="center" vertical="center" wrapText="1"/>
    </xf>
    <xf numFmtId="3" fontId="5" fillId="0" borderId="8" xfId="3" quotePrefix="1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164" fontId="5" fillId="0" borderId="8" xfId="2" applyNumberFormat="1" applyFont="1" applyBorder="1" applyAlignment="1">
      <alignment horizontal="right" vertical="center"/>
    </xf>
    <xf numFmtId="3" fontId="5" fillId="0" borderId="8" xfId="2" applyNumberFormat="1" applyFont="1" applyBorder="1" applyAlignment="1">
      <alignment vertical="center" wrapText="1"/>
    </xf>
    <xf numFmtId="3" fontId="8" fillId="0" borderId="8" xfId="3" quotePrefix="1" applyNumberFormat="1" applyFont="1" applyBorder="1" applyAlignment="1">
      <alignment horizontal="center" vertical="center" wrapText="1"/>
    </xf>
    <xf numFmtId="0" fontId="15" fillId="0" borderId="6" xfId="2" applyFont="1" applyBorder="1" applyAlignment="1">
      <alignment horizontal="center" vertical="center" wrapText="1"/>
    </xf>
    <xf numFmtId="164" fontId="6" fillId="0" borderId="7" xfId="3" quotePrefix="1" applyNumberFormat="1" applyFont="1" applyBorder="1" applyAlignment="1">
      <alignment horizontal="right" vertical="center" wrapText="1"/>
    </xf>
    <xf numFmtId="3" fontId="6" fillId="0" borderId="6" xfId="2" applyNumberFormat="1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3" fontId="11" fillId="0" borderId="7" xfId="3" applyNumberFormat="1" applyFont="1" applyBorder="1" applyAlignment="1">
      <alignment horizontal="center" vertical="center" wrapText="1"/>
    </xf>
    <xf numFmtId="0" fontId="5" fillId="0" borderId="0" xfId="2" applyFont="1" applyAlignment="1">
      <alignment vertical="center"/>
    </xf>
    <xf numFmtId="164" fontId="5" fillId="0" borderId="0" xfId="2" applyNumberFormat="1" applyFont="1" applyAlignment="1">
      <alignment horizontal="center" vertical="center"/>
    </xf>
    <xf numFmtId="3" fontId="5" fillId="0" borderId="0" xfId="2" applyNumberFormat="1" applyFont="1" applyAlignment="1">
      <alignment horizontal="center" vertical="center"/>
    </xf>
    <xf numFmtId="164" fontId="6" fillId="0" borderId="0" xfId="3" applyNumberFormat="1" applyFont="1" applyAlignment="1">
      <alignment horizontal="center" vertical="center" wrapText="1"/>
    </xf>
    <xf numFmtId="164" fontId="5" fillId="0" borderId="2" xfId="2" applyNumberFormat="1" applyFont="1" applyBorder="1" applyAlignment="1">
      <alignment horizontal="center"/>
    </xf>
    <xf numFmtId="1" fontId="8" fillId="0" borderId="7" xfId="10" applyNumberFormat="1" applyFont="1" applyBorder="1" applyAlignment="1">
      <alignment horizontal="center" vertical="center" wrapText="1"/>
    </xf>
    <xf numFmtId="3" fontId="8" fillId="0" borderId="7" xfId="10" applyNumberFormat="1" applyFont="1" applyBorder="1" applyAlignment="1">
      <alignment horizontal="right" vertical="center" wrapText="1"/>
    </xf>
    <xf numFmtId="3" fontId="7" fillId="0" borderId="7" xfId="2" applyNumberFormat="1" applyFont="1" applyBorder="1" applyAlignment="1">
      <alignment horizontal="center" vertical="center" wrapText="1"/>
    </xf>
    <xf numFmtId="3" fontId="7" fillId="0" borderId="7" xfId="10" applyNumberFormat="1" applyFont="1" applyBorder="1" applyAlignment="1">
      <alignment horizontal="right" vertical="center" wrapText="1"/>
    </xf>
    <xf numFmtId="164" fontId="7" fillId="0" borderId="7" xfId="2" applyNumberFormat="1" applyFont="1" applyBorder="1" applyAlignment="1">
      <alignment horizontal="right" vertical="center"/>
    </xf>
    <xf numFmtId="3" fontId="7" fillId="0" borderId="7" xfId="3" quotePrefix="1" applyNumberFormat="1" applyFont="1" applyBorder="1" applyAlignment="1">
      <alignment horizontal="right" vertical="center" wrapText="1"/>
    </xf>
    <xf numFmtId="3" fontId="7" fillId="0" borderId="7" xfId="2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3" fontId="7" fillId="0" borderId="7" xfId="0" applyNumberFormat="1" applyFont="1" applyBorder="1" applyAlignment="1">
      <alignment horizontal="right" vertical="center" wrapText="1"/>
    </xf>
    <xf numFmtId="3" fontId="7" fillId="0" borderId="7" xfId="7" applyNumberFormat="1" applyFont="1" applyBorder="1" applyAlignment="1">
      <alignment horizontal="right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164" fontId="8" fillId="0" borderId="0" xfId="2" applyNumberFormat="1" applyFont="1" applyAlignment="1">
      <alignment vertical="center"/>
    </xf>
    <xf numFmtId="3" fontId="8" fillId="0" borderId="0" xfId="0" applyNumberFormat="1" applyFont="1" applyAlignment="1">
      <alignment vertical="center" wrapText="1"/>
    </xf>
    <xf numFmtId="3" fontId="7" fillId="0" borderId="7" xfId="2" applyNumberFormat="1" applyFont="1" applyBorder="1" applyAlignment="1">
      <alignment horizontal="center" vertical="center"/>
    </xf>
    <xf numFmtId="164" fontId="7" fillId="0" borderId="7" xfId="2" applyNumberFormat="1" applyFont="1" applyBorder="1" applyAlignment="1">
      <alignment horizontal="center" vertical="center" wrapText="1"/>
    </xf>
    <xf numFmtId="3" fontId="7" fillId="0" borderId="7" xfId="2" quotePrefix="1" applyNumberFormat="1" applyFont="1" applyBorder="1" applyAlignment="1">
      <alignment horizontal="center" vertical="center"/>
    </xf>
    <xf numFmtId="3" fontId="5" fillId="0" borderId="7" xfId="2" applyNumberFormat="1" applyFont="1" applyBorder="1" applyAlignment="1">
      <alignment horizontal="center" vertical="center"/>
    </xf>
    <xf numFmtId="164" fontId="5" fillId="0" borderId="7" xfId="2" applyNumberFormat="1" applyFont="1" applyBorder="1" applyAlignment="1">
      <alignment horizontal="center" vertical="center" wrapText="1"/>
    </xf>
    <xf numFmtId="3" fontId="5" fillId="0" borderId="7" xfId="3" quotePrefix="1" applyNumberFormat="1" applyFont="1" applyBorder="1" applyAlignment="1">
      <alignment horizontal="center" vertical="center" wrapText="1"/>
    </xf>
    <xf numFmtId="3" fontId="5" fillId="0" borderId="7" xfId="2" quotePrefix="1" applyNumberFormat="1" applyFont="1" applyBorder="1" applyAlignment="1">
      <alignment horizontal="center" vertical="center"/>
    </xf>
    <xf numFmtId="164" fontId="6" fillId="0" borderId="0" xfId="2" applyNumberFormat="1" applyFont="1" applyAlignment="1">
      <alignment vertical="center"/>
    </xf>
    <xf numFmtId="3" fontId="5" fillId="0" borderId="7" xfId="2" applyNumberFormat="1" applyFont="1" applyBorder="1" applyAlignment="1">
      <alignment horizontal="center" vertical="center" wrapText="1"/>
    </xf>
    <xf numFmtId="164" fontId="5" fillId="0" borderId="7" xfId="2" applyNumberFormat="1" applyFont="1" applyBorder="1" applyAlignment="1">
      <alignment horizontal="center" vertical="center"/>
    </xf>
    <xf numFmtId="164" fontId="5" fillId="0" borderId="0" xfId="2" applyNumberFormat="1" applyFont="1" applyAlignment="1">
      <alignment vertical="center"/>
    </xf>
    <xf numFmtId="3" fontId="5" fillId="0" borderId="7" xfId="2" applyNumberFormat="1" applyFont="1" applyBorder="1" applyAlignment="1">
      <alignment horizontal="right" vertical="center"/>
    </xf>
    <xf numFmtId="164" fontId="5" fillId="0" borderId="7" xfId="2" applyNumberFormat="1" applyFont="1" applyBorder="1" applyAlignment="1">
      <alignment horizontal="right" vertical="center" wrapText="1"/>
    </xf>
    <xf numFmtId="164" fontId="5" fillId="0" borderId="7" xfId="2" applyNumberFormat="1" applyFont="1" applyBorder="1" applyAlignment="1">
      <alignment vertical="center"/>
    </xf>
    <xf numFmtId="1" fontId="5" fillId="0" borderId="7" xfId="2" applyNumberFormat="1" applyFont="1" applyBorder="1" applyAlignment="1">
      <alignment horizontal="right" vertical="center"/>
    </xf>
    <xf numFmtId="1" fontId="5" fillId="0" borderId="7" xfId="2" applyNumberFormat="1" applyFont="1" applyBorder="1" applyAlignment="1">
      <alignment horizontal="right" vertical="center" wrapText="1"/>
    </xf>
    <xf numFmtId="1" fontId="5" fillId="0" borderId="7" xfId="2" applyNumberFormat="1" applyFont="1" applyBorder="1" applyAlignment="1">
      <alignment vertical="center" wrapText="1"/>
    </xf>
    <xf numFmtId="1" fontId="5" fillId="0" borderId="7" xfId="3" quotePrefix="1" applyNumberFormat="1" applyFont="1" applyBorder="1" applyAlignment="1">
      <alignment horizontal="right" vertical="center" wrapText="1"/>
    </xf>
    <xf numFmtId="1" fontId="8" fillId="0" borderId="7" xfId="2" applyNumberFormat="1" applyFont="1" applyBorder="1" applyAlignment="1">
      <alignment horizontal="center" vertical="center"/>
    </xf>
    <xf numFmtId="164" fontId="6" fillId="0" borderId="0" xfId="2" applyNumberFormat="1" applyFont="1" applyAlignment="1">
      <alignment horizontal="center" vertical="center"/>
    </xf>
    <xf numFmtId="1" fontId="5" fillId="0" borderId="7" xfId="2" applyNumberFormat="1" applyFont="1" applyBorder="1" applyAlignment="1">
      <alignment vertical="center"/>
    </xf>
    <xf numFmtId="3" fontId="5" fillId="0" borderId="7" xfId="1" applyNumberFormat="1" applyFont="1" applyFill="1" applyBorder="1" applyAlignment="1">
      <alignment vertical="center"/>
    </xf>
    <xf numFmtId="3" fontId="5" fillId="0" borderId="0" xfId="2" applyNumberFormat="1" applyFont="1" applyAlignment="1">
      <alignment vertical="center"/>
    </xf>
    <xf numFmtId="164" fontId="5" fillId="0" borderId="0" xfId="2" applyNumberFormat="1" applyFont="1"/>
    <xf numFmtId="0" fontId="5" fillId="0" borderId="7" xfId="2" applyFont="1" applyBorder="1" applyAlignment="1">
      <alignment vertical="center" wrapText="1"/>
    </xf>
    <xf numFmtId="164" fontId="5" fillId="0" borderId="7" xfId="2" applyNumberFormat="1" applyFont="1" applyBorder="1" applyAlignment="1">
      <alignment vertical="center" wrapText="1"/>
    </xf>
    <xf numFmtId="0" fontId="5" fillId="0" borderId="0" xfId="2" applyFont="1" applyAlignment="1">
      <alignment vertical="center" wrapText="1"/>
    </xf>
    <xf numFmtId="0" fontId="5" fillId="0" borderId="8" xfId="2" applyFont="1" applyBorder="1" applyAlignment="1">
      <alignment vertical="center" wrapText="1"/>
    </xf>
    <xf numFmtId="3" fontId="22" fillId="0" borderId="0" xfId="2" applyNumberFormat="1" applyFont="1" applyAlignment="1">
      <alignment vertical="center"/>
    </xf>
    <xf numFmtId="0" fontId="5" fillId="0" borderId="7" xfId="0" applyFont="1" applyBorder="1" applyAlignment="1">
      <alignment vertical="center" wrapText="1"/>
    </xf>
    <xf numFmtId="3" fontId="5" fillId="0" borderId="7" xfId="7" applyNumberFormat="1" applyFont="1" applyBorder="1" applyAlignment="1">
      <alignment horizontal="right" vertical="center" wrapText="1"/>
    </xf>
    <xf numFmtId="0" fontId="17" fillId="2" borderId="7" xfId="2" applyFont="1" applyFill="1" applyBorder="1" applyAlignment="1">
      <alignment horizontal="center" vertical="center"/>
    </xf>
    <xf numFmtId="3" fontId="11" fillId="2" borderId="7" xfId="3" quotePrefix="1" applyNumberFormat="1" applyFont="1" applyFill="1" applyBorder="1" applyAlignment="1">
      <alignment horizontal="right" vertical="center" wrapText="1"/>
    </xf>
    <xf numFmtId="164" fontId="8" fillId="2" borderId="7" xfId="2" applyNumberFormat="1" applyFont="1" applyFill="1" applyBorder="1" applyAlignment="1">
      <alignment horizontal="center" vertical="center" wrapText="1"/>
    </xf>
    <xf numFmtId="164" fontId="8" fillId="2" borderId="0" xfId="2" applyNumberFormat="1" applyFont="1" applyFill="1" applyAlignment="1">
      <alignment vertical="center"/>
    </xf>
    <xf numFmtId="0" fontId="8" fillId="2" borderId="0" xfId="2" applyFont="1" applyFill="1"/>
    <xf numFmtId="0" fontId="8" fillId="2" borderId="7" xfId="2" applyFont="1" applyFill="1" applyBorder="1" applyAlignment="1">
      <alignment horizontal="center" vertical="center" wrapText="1"/>
    </xf>
    <xf numFmtId="164" fontId="5" fillId="2" borderId="0" xfId="2" applyNumberFormat="1" applyFont="1" applyFill="1" applyAlignment="1">
      <alignment vertical="center"/>
    </xf>
    <xf numFmtId="0" fontId="5" fillId="2" borderId="0" xfId="2" applyFont="1" applyFill="1"/>
    <xf numFmtId="3" fontId="11" fillId="2" borderId="7" xfId="2" applyNumberFormat="1" applyFont="1" applyFill="1" applyBorder="1" applyAlignment="1">
      <alignment horizontal="right" vertical="center"/>
    </xf>
    <xf numFmtId="164" fontId="6" fillId="2" borderId="0" xfId="2" applyNumberFormat="1" applyFont="1" applyFill="1" applyAlignment="1">
      <alignment vertical="center"/>
    </xf>
    <xf numFmtId="0" fontId="6" fillId="2" borderId="0" xfId="2" applyFont="1" applyFill="1"/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10" applyFont="1" applyBorder="1" applyAlignment="1">
      <alignment vertical="center" wrapText="1"/>
    </xf>
    <xf numFmtId="0" fontId="7" fillId="0" borderId="7" xfId="8" applyFont="1" applyBorder="1" applyAlignment="1">
      <alignment horizontal="left" vertical="center" wrapText="1"/>
    </xf>
    <xf numFmtId="3" fontId="23" fillId="0" borderId="7" xfId="3" applyNumberFormat="1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0" fontId="23" fillId="0" borderId="8" xfId="0" applyFont="1" applyBorder="1" applyAlignment="1">
      <alignment vertical="center" wrapText="1"/>
    </xf>
    <xf numFmtId="1" fontId="11" fillId="0" borderId="7" xfId="3" applyNumberFormat="1" applyFont="1" applyBorder="1" applyAlignment="1">
      <alignment horizontal="center" vertical="center" wrapText="1"/>
    </xf>
    <xf numFmtId="1" fontId="7" fillId="0" borderId="7" xfId="3" applyNumberFormat="1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3" fontId="7" fillId="0" borderId="7" xfId="2" applyNumberFormat="1" applyFont="1" applyBorder="1" applyAlignment="1">
      <alignment horizontal="right" vertical="center"/>
    </xf>
    <xf numFmtId="164" fontId="7" fillId="0" borderId="7" xfId="2" applyNumberFormat="1" applyFont="1" applyBorder="1" applyAlignment="1">
      <alignment horizontal="right" vertical="center" wrapText="1"/>
    </xf>
    <xf numFmtId="164" fontId="7" fillId="0" borderId="7" xfId="2" applyNumberFormat="1" applyFont="1" applyBorder="1" applyAlignment="1">
      <alignment horizontal="center" vertical="center"/>
    </xf>
    <xf numFmtId="164" fontId="14" fillId="0" borderId="7" xfId="2" applyNumberFormat="1" applyFont="1" applyBorder="1" applyAlignment="1">
      <alignment horizontal="center" vertical="center" wrapText="1"/>
    </xf>
    <xf numFmtId="0" fontId="7" fillId="0" borderId="7" xfId="6" applyFont="1" applyBorder="1" applyAlignment="1">
      <alignment horizontal="center" vertical="center" wrapText="1"/>
    </xf>
    <xf numFmtId="3" fontId="7" fillId="0" borderId="7" xfId="3" quotePrefix="1" applyNumberFormat="1" applyFont="1" applyBorder="1" applyAlignment="1">
      <alignment horizontal="right" vertical="center" shrinkToFit="1"/>
    </xf>
    <xf numFmtId="3" fontId="11" fillId="0" borderId="7" xfId="0" applyNumberFormat="1" applyFont="1" applyBorder="1" applyAlignment="1">
      <alignment horizontal="center" vertical="center" wrapText="1"/>
    </xf>
    <xf numFmtId="0" fontId="8" fillId="0" borderId="17" xfId="2" applyFont="1" applyBorder="1" applyAlignment="1">
      <alignment horizontal="center" vertical="center"/>
    </xf>
    <xf numFmtId="0" fontId="7" fillId="0" borderId="17" xfId="8" applyFont="1" applyBorder="1" applyAlignment="1">
      <alignment horizontal="left" vertical="center" wrapText="1"/>
    </xf>
    <xf numFmtId="3" fontId="8" fillId="0" borderId="17" xfId="0" applyNumberFormat="1" applyFont="1" applyBorder="1" applyAlignment="1">
      <alignment horizontal="center" vertical="center" wrapText="1"/>
    </xf>
    <xf numFmtId="0" fontId="8" fillId="0" borderId="17" xfId="6" applyFont="1" applyBorder="1" applyAlignment="1">
      <alignment horizontal="center" vertical="center" wrapText="1"/>
    </xf>
    <xf numFmtId="0" fontId="8" fillId="0" borderId="17" xfId="2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3" fontId="8" fillId="0" borderId="17" xfId="2" applyNumberFormat="1" applyFont="1" applyBorder="1" applyAlignment="1">
      <alignment horizontal="right" vertical="center"/>
    </xf>
    <xf numFmtId="164" fontId="8" fillId="0" borderId="17" xfId="2" applyNumberFormat="1" applyFont="1" applyBorder="1" applyAlignment="1">
      <alignment horizontal="right" vertical="center"/>
    </xf>
    <xf numFmtId="164" fontId="8" fillId="0" borderId="17" xfId="2" applyNumberFormat="1" applyFont="1" applyBorder="1" applyAlignment="1">
      <alignment horizontal="right" vertical="center" wrapText="1"/>
    </xf>
    <xf numFmtId="165" fontId="8" fillId="0" borderId="17" xfId="1" applyNumberFormat="1" applyFont="1" applyFill="1" applyBorder="1" applyAlignment="1">
      <alignment vertical="center"/>
    </xf>
    <xf numFmtId="3" fontId="8" fillId="0" borderId="17" xfId="3" quotePrefix="1" applyNumberFormat="1" applyFont="1" applyBorder="1" applyAlignment="1">
      <alignment horizontal="right" vertical="center" wrapText="1"/>
    </xf>
    <xf numFmtId="164" fontId="8" fillId="0" borderId="17" xfId="2" applyNumberFormat="1" applyFont="1" applyBorder="1" applyAlignment="1">
      <alignment horizontal="center" vertical="center"/>
    </xf>
    <xf numFmtId="3" fontId="5" fillId="0" borderId="17" xfId="2" applyNumberFormat="1" applyFont="1" applyBorder="1" applyAlignment="1">
      <alignment horizontal="right" vertical="center"/>
    </xf>
    <xf numFmtId="3" fontId="5" fillId="0" borderId="17" xfId="2" applyNumberFormat="1" applyFont="1" applyBorder="1" applyAlignment="1">
      <alignment horizontal="right" vertical="center" wrapText="1"/>
    </xf>
    <xf numFmtId="3" fontId="5" fillId="0" borderId="17" xfId="1" applyNumberFormat="1" applyFont="1" applyFill="1" applyBorder="1" applyAlignment="1">
      <alignment vertical="center"/>
    </xf>
    <xf numFmtId="3" fontId="5" fillId="0" borderId="17" xfId="3" quotePrefix="1" applyNumberFormat="1" applyFont="1" applyBorder="1" applyAlignment="1">
      <alignment horizontal="right" vertical="center" wrapText="1"/>
    </xf>
    <xf numFmtId="3" fontId="8" fillId="0" borderId="17" xfId="2" applyNumberFormat="1" applyFont="1" applyBorder="1" applyAlignment="1">
      <alignment horizontal="center" vertical="center"/>
    </xf>
    <xf numFmtId="164" fontId="8" fillId="0" borderId="17" xfId="2" applyNumberFormat="1" applyFont="1" applyBorder="1" applyAlignment="1">
      <alignment vertical="center"/>
    </xf>
    <xf numFmtId="164" fontId="12" fillId="0" borderId="17" xfId="2" applyNumberFormat="1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0" fontId="17" fillId="0" borderId="18" xfId="2" applyFont="1" applyBorder="1" applyAlignment="1">
      <alignment vertical="center"/>
    </xf>
    <xf numFmtId="0" fontId="17" fillId="0" borderId="19" xfId="2" applyFont="1" applyBorder="1" applyAlignment="1">
      <alignment vertical="center"/>
    </xf>
    <xf numFmtId="0" fontId="15" fillId="0" borderId="2" xfId="2" applyFont="1" applyBorder="1" applyAlignment="1">
      <alignment horizontal="center" vertical="center" wrapText="1"/>
    </xf>
    <xf numFmtId="3" fontId="15" fillId="0" borderId="2" xfId="2" applyNumberFormat="1" applyFont="1" applyBorder="1" applyAlignment="1">
      <alignment horizontal="center"/>
    </xf>
    <xf numFmtId="0" fontId="15" fillId="0" borderId="2" xfId="2" applyFont="1" applyBorder="1"/>
    <xf numFmtId="3" fontId="6" fillId="0" borderId="2" xfId="2" applyNumberFormat="1" applyFont="1" applyBorder="1" applyAlignment="1">
      <alignment vertical="center" wrapText="1"/>
    </xf>
    <xf numFmtId="3" fontId="17" fillId="0" borderId="2" xfId="2" applyNumberFormat="1" applyFont="1" applyBorder="1" applyAlignment="1">
      <alignment vertical="center" wrapText="1"/>
    </xf>
    <xf numFmtId="3" fontId="5" fillId="0" borderId="2" xfId="2" applyNumberFormat="1" applyFont="1" applyBorder="1" applyAlignment="1">
      <alignment horizontal="center"/>
    </xf>
    <xf numFmtId="3" fontId="5" fillId="0" borderId="0" xfId="2" applyNumberFormat="1" applyFont="1" applyAlignment="1">
      <alignment horizontal="center"/>
    </xf>
    <xf numFmtId="0" fontId="11" fillId="2" borderId="7" xfId="2" applyFont="1" applyFill="1" applyBorder="1" applyAlignment="1">
      <alignment horizontal="left" vertical="center" wrapText="1"/>
    </xf>
    <xf numFmtId="0" fontId="14" fillId="0" borderId="13" xfId="2" applyFont="1" applyBorder="1" applyAlignment="1">
      <alignment horizontal="left" vertical="center" wrapText="1"/>
    </xf>
    <xf numFmtId="0" fontId="14" fillId="0" borderId="14" xfId="2" applyFont="1" applyBorder="1" applyAlignment="1">
      <alignment horizontal="left" vertical="center" wrapText="1"/>
    </xf>
    <xf numFmtId="0" fontId="14" fillId="0" borderId="11" xfId="2" applyFont="1" applyBorder="1" applyAlignment="1">
      <alignment horizontal="left" vertical="center" wrapText="1"/>
    </xf>
    <xf numFmtId="0" fontId="14" fillId="0" borderId="12" xfId="2" applyFont="1" applyBorder="1" applyAlignment="1">
      <alignment horizontal="left" vertical="center" wrapText="1"/>
    </xf>
    <xf numFmtId="0" fontId="14" fillId="0" borderId="9" xfId="2" applyFont="1" applyBorder="1" applyAlignment="1">
      <alignment horizontal="left" vertical="center" wrapText="1"/>
    </xf>
    <xf numFmtId="0" fontId="14" fillId="0" borderId="10" xfId="2" applyFont="1" applyBorder="1" applyAlignment="1">
      <alignment horizontal="left" vertical="center" wrapText="1"/>
    </xf>
    <xf numFmtId="164" fontId="11" fillId="0" borderId="2" xfId="3" applyNumberFormat="1" applyFont="1" applyBorder="1" applyAlignment="1">
      <alignment horizontal="center" vertical="center" wrapText="1"/>
    </xf>
    <xf numFmtId="164" fontId="6" fillId="0" borderId="0" xfId="4" applyNumberFormat="1" applyFont="1" applyAlignment="1">
      <alignment horizontal="center" vertical="center" wrapText="1"/>
    </xf>
    <xf numFmtId="164" fontId="11" fillId="0" borderId="2" xfId="4" applyNumberFormat="1" applyFont="1" applyBorder="1" applyAlignment="1">
      <alignment horizontal="center" vertical="center" wrapText="1"/>
    </xf>
    <xf numFmtId="164" fontId="11" fillId="0" borderId="3" xfId="4" applyNumberFormat="1" applyFont="1" applyBorder="1" applyAlignment="1">
      <alignment horizontal="center" vertical="center" wrapText="1"/>
    </xf>
    <xf numFmtId="164" fontId="11" fillId="0" borderId="4" xfId="4" applyNumberFormat="1" applyFont="1" applyBorder="1" applyAlignment="1">
      <alignment horizontal="center" vertical="center" wrapText="1"/>
    </xf>
    <xf numFmtId="164" fontId="11" fillId="0" borderId="5" xfId="4" applyNumberFormat="1" applyFont="1" applyBorder="1" applyAlignment="1">
      <alignment horizontal="center" vertical="center" wrapText="1"/>
    </xf>
    <xf numFmtId="164" fontId="11" fillId="0" borderId="2" xfId="2" applyNumberFormat="1" applyFont="1" applyBorder="1" applyAlignment="1">
      <alignment horizontal="center" vertical="center"/>
    </xf>
    <xf numFmtId="0" fontId="6" fillId="0" borderId="0" xfId="2" applyFont="1" applyAlignment="1">
      <alignment horizontal="center"/>
    </xf>
    <xf numFmtId="1" fontId="16" fillId="0" borderId="0" xfId="3" applyNumberFormat="1" applyFont="1" applyAlignment="1">
      <alignment horizontal="center" vertical="center" wrapText="1"/>
    </xf>
    <xf numFmtId="1" fontId="13" fillId="0" borderId="1" xfId="3" applyNumberFormat="1" applyFont="1" applyBorder="1" applyAlignment="1">
      <alignment horizontal="right" vertical="center"/>
    </xf>
    <xf numFmtId="3" fontId="17" fillId="0" borderId="2" xfId="3" applyNumberFormat="1" applyFont="1" applyBorder="1" applyAlignment="1">
      <alignment horizontal="center" vertical="center" wrapText="1"/>
    </xf>
    <xf numFmtId="3" fontId="11" fillId="0" borderId="2" xfId="3" applyNumberFormat="1" applyFont="1" applyBorder="1" applyAlignment="1">
      <alignment horizontal="center" vertical="center" wrapText="1"/>
    </xf>
    <xf numFmtId="164" fontId="11" fillId="0" borderId="2" xfId="3" applyNumberFormat="1" applyFont="1" applyBorder="1" applyAlignment="1">
      <alignment horizontal="center" vertical="center"/>
    </xf>
    <xf numFmtId="0" fontId="11" fillId="2" borderId="11" xfId="2" applyFont="1" applyFill="1" applyBorder="1" applyAlignment="1">
      <alignment horizontal="left" vertical="center" wrapText="1"/>
    </xf>
    <xf numFmtId="0" fontId="11" fillId="2" borderId="16" xfId="2" applyFont="1" applyFill="1" applyBorder="1" applyAlignment="1">
      <alignment horizontal="left" vertical="center" wrapText="1"/>
    </xf>
    <xf numFmtId="0" fontId="11" fillId="2" borderId="12" xfId="2" applyFont="1" applyFill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1" fontId="11" fillId="2" borderId="11" xfId="3" applyNumberFormat="1" applyFont="1" applyFill="1" applyBorder="1" applyAlignment="1">
      <alignment horizontal="left" vertical="center" wrapText="1"/>
    </xf>
    <xf numFmtId="1" fontId="11" fillId="2" borderId="16" xfId="3" applyNumberFormat="1" applyFont="1" applyFill="1" applyBorder="1" applyAlignment="1">
      <alignment horizontal="left" vertical="center" wrapText="1"/>
    </xf>
    <xf numFmtId="1" fontId="11" fillId="2" borderId="12" xfId="3" applyNumberFormat="1" applyFont="1" applyFill="1" applyBorder="1" applyAlignment="1">
      <alignment horizontal="left" vertical="center" wrapText="1"/>
    </xf>
    <xf numFmtId="3" fontId="11" fillId="0" borderId="11" xfId="3" applyNumberFormat="1" applyFont="1" applyBorder="1" applyAlignment="1">
      <alignment horizontal="left" vertical="center" wrapText="1"/>
    </xf>
    <xf numFmtId="3" fontId="11" fillId="0" borderId="16" xfId="3" applyNumberFormat="1" applyFont="1" applyBorder="1" applyAlignment="1">
      <alignment horizontal="left" vertical="center" wrapText="1"/>
    </xf>
    <xf numFmtId="3" fontId="11" fillId="0" borderId="12" xfId="3" applyNumberFormat="1" applyFont="1" applyBorder="1" applyAlignment="1">
      <alignment horizontal="left" vertical="center" wrapText="1"/>
    </xf>
    <xf numFmtId="1" fontId="24" fillId="0" borderId="0" xfId="3" applyNumberFormat="1" applyFont="1" applyAlignment="1">
      <alignment horizontal="center" vertical="center" wrapText="1"/>
    </xf>
    <xf numFmtId="3" fontId="6" fillId="0" borderId="13" xfId="3" applyNumberFormat="1" applyFont="1" applyBorder="1" applyAlignment="1">
      <alignment horizontal="left" vertical="center" wrapText="1"/>
    </xf>
    <xf numFmtId="3" fontId="6" fillId="0" borderId="15" xfId="3" applyNumberFormat="1" applyFont="1" applyBorder="1" applyAlignment="1">
      <alignment horizontal="left" vertical="center" wrapText="1"/>
    </xf>
    <xf numFmtId="3" fontId="6" fillId="0" borderId="14" xfId="3" applyNumberFormat="1" applyFont="1" applyBorder="1" applyAlignment="1">
      <alignment horizontal="left" vertical="center" wrapText="1"/>
    </xf>
    <xf numFmtId="0" fontId="6" fillId="0" borderId="13" xfId="2" applyFont="1" applyBorder="1" applyAlignment="1">
      <alignment horizontal="left" vertical="center" wrapText="1"/>
    </xf>
    <xf numFmtId="0" fontId="6" fillId="0" borderId="15" xfId="2" applyFont="1" applyBorder="1" applyAlignment="1">
      <alignment horizontal="left" vertical="center" wrapText="1"/>
    </xf>
    <xf numFmtId="0" fontId="6" fillId="0" borderId="14" xfId="2" applyFont="1" applyBorder="1" applyAlignment="1">
      <alignment horizontal="left" vertical="center" wrapText="1"/>
    </xf>
    <xf numFmtId="1" fontId="24" fillId="0" borderId="0" xfId="3" applyNumberFormat="1" applyFont="1" applyAlignment="1">
      <alignment vertical="center" wrapText="1"/>
    </xf>
  </cellXfs>
  <cellStyles count="14">
    <cellStyle name="Comma" xfId="1" builtinId="3"/>
    <cellStyle name="Comma 2" xfId="13" xr:uid="{00000000-0005-0000-0000-000001000000}"/>
    <cellStyle name="Comma 2 2 2" xfId="5" xr:uid="{00000000-0005-0000-0000-000002000000}"/>
    <cellStyle name="Comma 5" xfId="11" xr:uid="{00000000-0005-0000-0000-000003000000}"/>
    <cellStyle name="Normal" xfId="0" builtinId="0"/>
    <cellStyle name="Normal 2 10" xfId="7" xr:uid="{00000000-0005-0000-0000-000005000000}"/>
    <cellStyle name="Normal 2 2" xfId="9" xr:uid="{00000000-0005-0000-0000-000006000000}"/>
    <cellStyle name="Normal 2 3" xfId="2" xr:uid="{00000000-0005-0000-0000-000007000000}"/>
    <cellStyle name="Normal 2 3 20" xfId="12" xr:uid="{00000000-0005-0000-0000-000008000000}"/>
    <cellStyle name="Normal 3 2" xfId="10" xr:uid="{00000000-0005-0000-0000-000009000000}"/>
    <cellStyle name="Normal 4" xfId="8" xr:uid="{00000000-0005-0000-0000-00000A000000}"/>
    <cellStyle name="Normal_Bieu mau (CV )" xfId="3" xr:uid="{00000000-0005-0000-0000-00000B000000}"/>
    <cellStyle name="Normal_Bieu mau (CV ) 2" xfId="4" xr:uid="{00000000-0005-0000-0000-00000C000000}"/>
    <cellStyle name="Normal_Danh muc dau tu 2012" xfId="6" xr:uid="{00000000-0005-0000-0000-00000D000000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00CC"/>
      <color rgb="FF0000FF"/>
      <color rgb="FFFF9900"/>
      <color rgb="FFFF3300"/>
      <color rgb="FF006600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1"/>
  <sheetViews>
    <sheetView tabSelected="1" topLeftCell="A58" zoomScale="115" zoomScaleNormal="115" workbookViewId="0">
      <selection activeCell="H61" sqref="H61"/>
    </sheetView>
  </sheetViews>
  <sheetFormatPr defaultColWidth="8.140625" defaultRowHeight="12.75" x14ac:dyDescent="0.2"/>
  <cols>
    <col min="1" max="1" width="4.140625" style="30" customWidth="1"/>
    <col min="2" max="2" width="14.5703125" style="73" customWidth="1"/>
    <col min="3" max="3" width="7.28515625" style="73" customWidth="1"/>
    <col min="4" max="4" width="5.42578125" style="74" customWidth="1"/>
    <col min="5" max="5" width="9.5703125" style="75" customWidth="1"/>
    <col min="6" max="6" width="9.7109375" style="212" customWidth="1"/>
    <col min="7" max="7" width="7.5703125" style="25" customWidth="1"/>
    <col min="8" max="8" width="7.7109375" style="25" customWidth="1"/>
    <col min="9" max="9" width="5.140625" style="25" customWidth="1"/>
    <col min="10" max="10" width="5.5703125" style="25" customWidth="1"/>
    <col min="11" max="11" width="7.5703125" style="25" customWidth="1"/>
    <col min="12" max="12" width="6.85546875" style="76" customWidth="1"/>
    <col min="13" max="13" width="7.28515625" style="76" customWidth="1"/>
    <col min="14" max="14" width="6.7109375" style="76" customWidth="1"/>
    <col min="15" max="15" width="7.28515625" style="23" customWidth="1"/>
    <col min="16" max="16" width="5.140625" style="23" customWidth="1"/>
    <col min="17" max="17" width="7.42578125" style="23" customWidth="1"/>
    <col min="18" max="18" width="7.140625" style="23" customWidth="1"/>
    <col min="19" max="19" width="6" style="148" customWidth="1"/>
    <col min="20" max="20" width="6.85546875" style="148" customWidth="1"/>
    <col min="21" max="21" width="6.42578125" style="148" customWidth="1"/>
    <col min="22" max="22" width="6.85546875" style="25" customWidth="1"/>
    <col min="23" max="23" width="5.5703125" style="25" customWidth="1"/>
    <col min="24" max="24" width="7.140625" style="25" customWidth="1"/>
    <col min="25" max="25" width="7.28515625" style="25" customWidth="1"/>
    <col min="26" max="26" width="6.5703125" style="76" customWidth="1"/>
    <col min="27" max="27" width="7.7109375" style="76" customWidth="1"/>
    <col min="28" max="28" width="6.5703125" style="76" customWidth="1"/>
    <col min="29" max="29" width="4.7109375" style="74" customWidth="1"/>
    <col min="30" max="30" width="10.42578125" style="107" customWidth="1"/>
    <col min="31" max="31" width="10.140625" style="23" bestFit="1" customWidth="1"/>
    <col min="32" max="32" width="14.42578125" style="25" customWidth="1"/>
    <col min="33" max="33" width="30" style="25" customWidth="1"/>
    <col min="34" max="34" width="15.85546875" style="25" bestFit="1" customWidth="1"/>
    <col min="35" max="35" width="36.42578125" style="25" customWidth="1"/>
    <col min="36" max="36" width="46.85546875" style="25" customWidth="1"/>
    <col min="37" max="16384" width="8.140625" style="25"/>
  </cols>
  <sheetData>
    <row r="1" spans="1:40" ht="16.5" customHeight="1" x14ac:dyDescent="0.2">
      <c r="A1" s="228" t="s">
        <v>62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F1" s="23"/>
      <c r="AG1" s="23"/>
    </row>
    <row r="2" spans="1:40" ht="23.25" customHeight="1" x14ac:dyDescent="0.2">
      <c r="A2" s="245" t="s">
        <v>184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52"/>
      <c r="AF2" s="23"/>
      <c r="AG2" s="23"/>
    </row>
    <row r="3" spans="1:40" s="27" customFormat="1" ht="15.75" customHeight="1" x14ac:dyDescent="0.2">
      <c r="A3" s="229" t="s">
        <v>11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107"/>
      <c r="AE3" s="26"/>
      <c r="AF3" s="26"/>
      <c r="AG3" s="26"/>
    </row>
    <row r="4" spans="1:40" s="27" customFormat="1" ht="26.25" customHeight="1" x14ac:dyDescent="0.2">
      <c r="A4" s="230" t="s">
        <v>0</v>
      </c>
      <c r="B4" s="231" t="s">
        <v>1</v>
      </c>
      <c r="C4" s="231" t="s">
        <v>23</v>
      </c>
      <c r="D4" s="231" t="s">
        <v>2</v>
      </c>
      <c r="E4" s="231" t="s">
        <v>183</v>
      </c>
      <c r="F4" s="231" t="s">
        <v>3</v>
      </c>
      <c r="G4" s="231" t="s">
        <v>4</v>
      </c>
      <c r="H4" s="232" t="s">
        <v>46</v>
      </c>
      <c r="I4" s="232"/>
      <c r="J4" s="232"/>
      <c r="K4" s="232"/>
      <c r="L4" s="232"/>
      <c r="M4" s="232"/>
      <c r="N4" s="232"/>
      <c r="O4" s="220" t="s">
        <v>58</v>
      </c>
      <c r="P4" s="220"/>
      <c r="Q4" s="220"/>
      <c r="R4" s="220"/>
      <c r="S4" s="220"/>
      <c r="T4" s="220"/>
      <c r="U4" s="220"/>
      <c r="V4" s="220" t="s">
        <v>63</v>
      </c>
      <c r="W4" s="220"/>
      <c r="X4" s="220"/>
      <c r="Y4" s="220"/>
      <c r="Z4" s="220"/>
      <c r="AA4" s="220"/>
      <c r="AB4" s="220"/>
      <c r="AC4" s="223" t="s">
        <v>5</v>
      </c>
      <c r="AD4" s="107"/>
      <c r="AE4" s="26"/>
      <c r="AF4" s="26"/>
      <c r="AG4" s="26"/>
    </row>
    <row r="5" spans="1:40" s="27" customFormat="1" ht="15.75" customHeight="1" x14ac:dyDescent="0.2">
      <c r="A5" s="230"/>
      <c r="B5" s="231"/>
      <c r="C5" s="231"/>
      <c r="D5" s="231"/>
      <c r="E5" s="231"/>
      <c r="F5" s="231"/>
      <c r="G5" s="231"/>
      <c r="H5" s="232"/>
      <c r="I5" s="232"/>
      <c r="J5" s="232"/>
      <c r="K5" s="232"/>
      <c r="L5" s="232"/>
      <c r="M5" s="232"/>
      <c r="N5" s="232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4"/>
      <c r="AD5" s="107"/>
      <c r="AE5" s="26"/>
      <c r="AF5" s="26"/>
      <c r="AG5" s="26"/>
    </row>
    <row r="6" spans="1:40" s="27" customFormat="1" ht="15.75" customHeight="1" x14ac:dyDescent="0.2">
      <c r="A6" s="230"/>
      <c r="B6" s="231"/>
      <c r="C6" s="231"/>
      <c r="D6" s="231"/>
      <c r="E6" s="231"/>
      <c r="F6" s="231"/>
      <c r="G6" s="231"/>
      <c r="H6" s="222" t="s">
        <v>12</v>
      </c>
      <c r="I6" s="222" t="s">
        <v>6</v>
      </c>
      <c r="J6" s="222"/>
      <c r="K6" s="222"/>
      <c r="L6" s="222"/>
      <c r="M6" s="222"/>
      <c r="N6" s="222"/>
      <c r="O6" s="222" t="s">
        <v>12</v>
      </c>
      <c r="P6" s="222" t="s">
        <v>6</v>
      </c>
      <c r="Q6" s="222"/>
      <c r="R6" s="222"/>
      <c r="S6" s="222"/>
      <c r="T6" s="222"/>
      <c r="U6" s="222"/>
      <c r="V6" s="222" t="s">
        <v>12</v>
      </c>
      <c r="W6" s="222" t="s">
        <v>6</v>
      </c>
      <c r="X6" s="222"/>
      <c r="Y6" s="222"/>
      <c r="Z6" s="222"/>
      <c r="AA6" s="222"/>
      <c r="AB6" s="222"/>
      <c r="AC6" s="224"/>
      <c r="AD6" s="107"/>
      <c r="AE6" s="26"/>
      <c r="AF6" s="26"/>
      <c r="AG6" s="26"/>
    </row>
    <row r="7" spans="1:40" s="27" customFormat="1" x14ac:dyDescent="0.2">
      <c r="A7" s="230"/>
      <c r="B7" s="231"/>
      <c r="C7" s="231"/>
      <c r="D7" s="231"/>
      <c r="E7" s="231"/>
      <c r="F7" s="231"/>
      <c r="G7" s="231"/>
      <c r="H7" s="222"/>
      <c r="I7" s="222" t="s">
        <v>13</v>
      </c>
      <c r="J7" s="222" t="s">
        <v>14</v>
      </c>
      <c r="K7" s="223" t="s">
        <v>21</v>
      </c>
      <c r="L7" s="226" t="s">
        <v>6</v>
      </c>
      <c r="M7" s="226"/>
      <c r="N7" s="226"/>
      <c r="O7" s="222"/>
      <c r="P7" s="222" t="s">
        <v>13</v>
      </c>
      <c r="Q7" s="222" t="s">
        <v>14</v>
      </c>
      <c r="R7" s="223" t="s">
        <v>21</v>
      </c>
      <c r="S7" s="226" t="s">
        <v>6</v>
      </c>
      <c r="T7" s="226"/>
      <c r="U7" s="226"/>
      <c r="V7" s="222"/>
      <c r="W7" s="222" t="s">
        <v>13</v>
      </c>
      <c r="X7" s="222" t="s">
        <v>14</v>
      </c>
      <c r="Y7" s="223" t="s">
        <v>21</v>
      </c>
      <c r="Z7" s="226" t="s">
        <v>6</v>
      </c>
      <c r="AA7" s="226"/>
      <c r="AB7" s="226"/>
      <c r="AC7" s="224"/>
      <c r="AD7" s="107"/>
      <c r="AE7" s="227"/>
      <c r="AF7" s="227"/>
      <c r="AG7" s="227"/>
    </row>
    <row r="8" spans="1:40" s="27" customFormat="1" ht="13.15" customHeight="1" x14ac:dyDescent="0.2">
      <c r="A8" s="230"/>
      <c r="B8" s="231"/>
      <c r="C8" s="231"/>
      <c r="D8" s="231"/>
      <c r="E8" s="231"/>
      <c r="F8" s="231"/>
      <c r="G8" s="231"/>
      <c r="H8" s="222"/>
      <c r="I8" s="222"/>
      <c r="J8" s="222"/>
      <c r="K8" s="224"/>
      <c r="L8" s="226"/>
      <c r="M8" s="226"/>
      <c r="N8" s="226"/>
      <c r="O8" s="222"/>
      <c r="P8" s="222"/>
      <c r="Q8" s="222"/>
      <c r="R8" s="224"/>
      <c r="S8" s="226"/>
      <c r="T8" s="226"/>
      <c r="U8" s="226"/>
      <c r="V8" s="222"/>
      <c r="W8" s="222"/>
      <c r="X8" s="222"/>
      <c r="Y8" s="224"/>
      <c r="Z8" s="226"/>
      <c r="AA8" s="226"/>
      <c r="AB8" s="226"/>
      <c r="AC8" s="224"/>
      <c r="AD8" s="107"/>
      <c r="AE8" s="221" t="e">
        <f>#REF!+#REF!</f>
        <v>#REF!</v>
      </c>
      <c r="AF8" s="221"/>
      <c r="AG8" s="221"/>
    </row>
    <row r="9" spans="1:40" s="27" customFormat="1" ht="42.75" customHeight="1" x14ac:dyDescent="0.2">
      <c r="A9" s="230"/>
      <c r="B9" s="231"/>
      <c r="C9" s="231"/>
      <c r="D9" s="231"/>
      <c r="E9" s="231"/>
      <c r="F9" s="231"/>
      <c r="G9" s="231"/>
      <c r="H9" s="222"/>
      <c r="I9" s="222"/>
      <c r="J9" s="222"/>
      <c r="K9" s="224"/>
      <c r="L9" s="222" t="s">
        <v>15</v>
      </c>
      <c r="M9" s="222" t="s">
        <v>16</v>
      </c>
      <c r="N9" s="222" t="s">
        <v>64</v>
      </c>
      <c r="O9" s="222"/>
      <c r="P9" s="222"/>
      <c r="Q9" s="222"/>
      <c r="R9" s="224"/>
      <c r="S9" s="222" t="s">
        <v>15</v>
      </c>
      <c r="T9" s="222" t="s">
        <v>16</v>
      </c>
      <c r="U9" s="222" t="s">
        <v>64</v>
      </c>
      <c r="V9" s="222"/>
      <c r="W9" s="222"/>
      <c r="X9" s="222"/>
      <c r="Y9" s="224"/>
      <c r="Z9" s="222" t="s">
        <v>15</v>
      </c>
      <c r="AA9" s="222" t="s">
        <v>16</v>
      </c>
      <c r="AB9" s="222" t="s">
        <v>64</v>
      </c>
      <c r="AC9" s="224"/>
      <c r="AD9" s="107"/>
      <c r="AE9" s="221"/>
      <c r="AF9" s="221"/>
      <c r="AG9" s="221"/>
    </row>
    <row r="10" spans="1:40" s="31" customFormat="1" ht="20.25" customHeight="1" x14ac:dyDescent="0.25">
      <c r="A10" s="230"/>
      <c r="B10" s="231"/>
      <c r="C10" s="231"/>
      <c r="D10" s="231"/>
      <c r="E10" s="231"/>
      <c r="F10" s="231"/>
      <c r="G10" s="231"/>
      <c r="H10" s="222"/>
      <c r="I10" s="222"/>
      <c r="J10" s="222"/>
      <c r="K10" s="225"/>
      <c r="L10" s="222"/>
      <c r="M10" s="222"/>
      <c r="N10" s="222"/>
      <c r="O10" s="222"/>
      <c r="P10" s="222"/>
      <c r="Q10" s="222"/>
      <c r="R10" s="225"/>
      <c r="S10" s="222"/>
      <c r="T10" s="222"/>
      <c r="U10" s="222"/>
      <c r="V10" s="222"/>
      <c r="W10" s="222"/>
      <c r="X10" s="222"/>
      <c r="Y10" s="225"/>
      <c r="Z10" s="222"/>
      <c r="AA10" s="222"/>
      <c r="AB10" s="222"/>
      <c r="AC10" s="225"/>
      <c r="AD10" s="108"/>
      <c r="AE10" s="28">
        <f>J12+Q12</f>
        <v>0</v>
      </c>
      <c r="AF10" s="28"/>
      <c r="AG10" s="29"/>
    </row>
    <row r="11" spans="1:40" s="38" customFormat="1" ht="19.5" customHeight="1" x14ac:dyDescent="0.2">
      <c r="A11" s="32" t="s">
        <v>22</v>
      </c>
      <c r="B11" s="246" t="s">
        <v>131</v>
      </c>
      <c r="C11" s="247"/>
      <c r="D11" s="247"/>
      <c r="E11" s="247"/>
      <c r="F11" s="248"/>
      <c r="G11" s="33">
        <f>G12+G23+G32+G35+G28</f>
        <v>76453.305999999997</v>
      </c>
      <c r="H11" s="33">
        <f t="shared" ref="H11:AB11" si="0">H12+H23+H32+H35+H28</f>
        <v>71117</v>
      </c>
      <c r="I11" s="33">
        <f t="shared" si="0"/>
        <v>0</v>
      </c>
      <c r="J11" s="33">
        <f t="shared" si="0"/>
        <v>0</v>
      </c>
      <c r="K11" s="33">
        <f t="shared" si="0"/>
        <v>71117</v>
      </c>
      <c r="L11" s="33">
        <f t="shared" si="0"/>
        <v>860</v>
      </c>
      <c r="M11" s="33">
        <f t="shared" si="0"/>
        <v>62473</v>
      </c>
      <c r="N11" s="33">
        <f t="shared" si="0"/>
        <v>7784</v>
      </c>
      <c r="O11" s="33">
        <f t="shared" si="0"/>
        <v>-2905</v>
      </c>
      <c r="P11" s="33">
        <f t="shared" si="0"/>
        <v>0</v>
      </c>
      <c r="Q11" s="33">
        <f t="shared" si="0"/>
        <v>0</v>
      </c>
      <c r="R11" s="33">
        <f t="shared" si="0"/>
        <v>-2905</v>
      </c>
      <c r="S11" s="33">
        <f t="shared" si="0"/>
        <v>0</v>
      </c>
      <c r="T11" s="33">
        <f t="shared" si="0"/>
        <v>-2582</v>
      </c>
      <c r="U11" s="33">
        <f t="shared" si="0"/>
        <v>-323</v>
      </c>
      <c r="V11" s="33">
        <f t="shared" si="0"/>
        <v>68212</v>
      </c>
      <c r="W11" s="33">
        <f t="shared" si="0"/>
        <v>0</v>
      </c>
      <c r="X11" s="33">
        <f t="shared" si="0"/>
        <v>0</v>
      </c>
      <c r="Y11" s="33">
        <f t="shared" si="0"/>
        <v>68212</v>
      </c>
      <c r="Z11" s="33">
        <f t="shared" si="0"/>
        <v>860</v>
      </c>
      <c r="AA11" s="33">
        <f t="shared" si="0"/>
        <v>59891</v>
      </c>
      <c r="AB11" s="33">
        <f t="shared" si="0"/>
        <v>7461</v>
      </c>
      <c r="AC11" s="3"/>
      <c r="AD11" s="109">
        <f>H11+O11</f>
        <v>68212</v>
      </c>
      <c r="AE11" s="111">
        <f>H12+O12</f>
        <v>31300</v>
      </c>
      <c r="AF11" s="29"/>
      <c r="AG11" s="29"/>
      <c r="AH11" s="37"/>
      <c r="AI11" s="37"/>
      <c r="AJ11" s="37"/>
      <c r="AK11" s="37"/>
      <c r="AL11" s="37"/>
      <c r="AM11" s="37"/>
      <c r="AN11" s="37"/>
    </row>
    <row r="12" spans="1:40" s="16" customFormat="1" ht="24" customHeight="1" x14ac:dyDescent="0.25">
      <c r="A12" s="34" t="s">
        <v>7</v>
      </c>
      <c r="B12" s="242" t="s">
        <v>17</v>
      </c>
      <c r="C12" s="243"/>
      <c r="D12" s="243"/>
      <c r="E12" s="243"/>
      <c r="F12" s="244"/>
      <c r="G12" s="36">
        <f>SUM(G13:G22)</f>
        <v>34726.150999999998</v>
      </c>
      <c r="H12" s="36">
        <f t="shared" ref="H12:AB12" si="1">SUM(H13:H22)</f>
        <v>32111</v>
      </c>
      <c r="I12" s="36">
        <f t="shared" si="1"/>
        <v>0</v>
      </c>
      <c r="J12" s="36">
        <f t="shared" si="1"/>
        <v>0</v>
      </c>
      <c r="K12" s="36">
        <f t="shared" si="1"/>
        <v>32111</v>
      </c>
      <c r="L12" s="36">
        <f t="shared" si="1"/>
        <v>860</v>
      </c>
      <c r="M12" s="36">
        <f t="shared" si="1"/>
        <v>30611</v>
      </c>
      <c r="N12" s="36">
        <f t="shared" si="1"/>
        <v>640</v>
      </c>
      <c r="O12" s="8">
        <f t="shared" si="1"/>
        <v>-811</v>
      </c>
      <c r="P12" s="8">
        <f t="shared" si="1"/>
        <v>0</v>
      </c>
      <c r="Q12" s="8">
        <f t="shared" si="1"/>
        <v>0</v>
      </c>
      <c r="R12" s="8">
        <f t="shared" si="1"/>
        <v>-811</v>
      </c>
      <c r="S12" s="8">
        <f t="shared" si="1"/>
        <v>0</v>
      </c>
      <c r="T12" s="8">
        <f t="shared" si="1"/>
        <v>-811</v>
      </c>
      <c r="U12" s="8">
        <f t="shared" si="1"/>
        <v>0</v>
      </c>
      <c r="V12" s="36">
        <f t="shared" si="1"/>
        <v>31300</v>
      </c>
      <c r="W12" s="36">
        <f t="shared" si="1"/>
        <v>0</v>
      </c>
      <c r="X12" s="36">
        <f t="shared" si="1"/>
        <v>0</v>
      </c>
      <c r="Y12" s="36">
        <f t="shared" si="1"/>
        <v>31300</v>
      </c>
      <c r="Z12" s="36">
        <f t="shared" si="1"/>
        <v>860</v>
      </c>
      <c r="AA12" s="36">
        <f t="shared" si="1"/>
        <v>29800</v>
      </c>
      <c r="AB12" s="36">
        <f t="shared" si="1"/>
        <v>640</v>
      </c>
      <c r="AC12" s="35"/>
      <c r="AD12" s="110">
        <f>H12+O12</f>
        <v>31300</v>
      </c>
      <c r="AF12" s="40"/>
      <c r="AG12" s="41"/>
      <c r="AH12" s="45"/>
      <c r="AI12" s="119"/>
    </row>
    <row r="13" spans="1:40" s="16" customFormat="1" ht="75.75" customHeight="1" x14ac:dyDescent="0.25">
      <c r="A13" s="12">
        <v>1</v>
      </c>
      <c r="B13" s="167" t="s">
        <v>24</v>
      </c>
      <c r="C13" s="1" t="s">
        <v>47</v>
      </c>
      <c r="D13" s="112">
        <v>2026</v>
      </c>
      <c r="E13" s="10" t="s">
        <v>34</v>
      </c>
      <c r="F13" s="9" t="s">
        <v>48</v>
      </c>
      <c r="G13" s="113">
        <v>1500</v>
      </c>
      <c r="H13" s="4">
        <f t="shared" ref="H13:H22" si="2">I13+J13+K13</f>
        <v>1500</v>
      </c>
      <c r="I13" s="18"/>
      <c r="J13" s="18"/>
      <c r="K13" s="9">
        <f t="shared" ref="K13:K22" si="3">L13+M13+N13</f>
        <v>1500</v>
      </c>
      <c r="L13" s="7">
        <f>860</f>
        <v>860</v>
      </c>
      <c r="M13" s="3">
        <v>640</v>
      </c>
      <c r="N13" s="10"/>
      <c r="O13" s="114">
        <f t="shared" ref="O13:O22" si="4">P13+Q13+R13</f>
        <v>-15</v>
      </c>
      <c r="P13" s="115"/>
      <c r="Q13" s="116"/>
      <c r="R13" s="117">
        <f t="shared" ref="R13:R22" si="5">S13+T13+U13</f>
        <v>-15</v>
      </c>
      <c r="S13" s="117"/>
      <c r="T13" s="118">
        <v>-15</v>
      </c>
      <c r="U13" s="7"/>
      <c r="V13" s="17">
        <f t="shared" ref="V13:V19" si="6">W13+X13+Y13</f>
        <v>1485</v>
      </c>
      <c r="W13" s="7"/>
      <c r="X13" s="13">
        <f t="shared" ref="X13:X22" si="7">J13-Q13</f>
        <v>0</v>
      </c>
      <c r="Y13" s="7">
        <f t="shared" ref="Y13:Y22" si="8">Z13+AA13+AB13</f>
        <v>1485</v>
      </c>
      <c r="Z13" s="6">
        <f t="shared" ref="Z13:AB22" si="9">L13-S13</f>
        <v>860</v>
      </c>
      <c r="AA13" s="6">
        <f>M13+T13</f>
        <v>625</v>
      </c>
      <c r="AB13" s="6">
        <f t="shared" si="9"/>
        <v>0</v>
      </c>
      <c r="AC13" s="22"/>
      <c r="AF13" s="40"/>
      <c r="AG13" s="44"/>
      <c r="AH13" s="45"/>
      <c r="AI13" s="40"/>
      <c r="AJ13" s="46" t="s">
        <v>59</v>
      </c>
      <c r="AK13" s="16" t="s">
        <v>60</v>
      </c>
    </row>
    <row r="14" spans="1:40" s="49" customFormat="1" ht="76.5" customHeight="1" x14ac:dyDescent="0.2">
      <c r="A14" s="12">
        <v>2</v>
      </c>
      <c r="B14" s="167" t="s">
        <v>25</v>
      </c>
      <c r="C14" s="1" t="s">
        <v>47</v>
      </c>
      <c r="D14" s="9">
        <v>2026</v>
      </c>
      <c r="E14" s="10" t="s">
        <v>35</v>
      </c>
      <c r="F14" s="9" t="s">
        <v>49</v>
      </c>
      <c r="G14" s="19">
        <v>1999.711</v>
      </c>
      <c r="H14" s="4">
        <f t="shared" si="2"/>
        <v>2000</v>
      </c>
      <c r="I14" s="18"/>
      <c r="J14" s="18"/>
      <c r="K14" s="9">
        <f t="shared" si="3"/>
        <v>2000</v>
      </c>
      <c r="L14" s="18"/>
      <c r="M14" s="7">
        <v>2000</v>
      </c>
      <c r="N14" s="10"/>
      <c r="O14" s="114">
        <f t="shared" si="4"/>
        <v>-12</v>
      </c>
      <c r="P14" s="120"/>
      <c r="Q14" s="116"/>
      <c r="R14" s="117">
        <f t="shared" si="5"/>
        <v>-12</v>
      </c>
      <c r="S14" s="117"/>
      <c r="T14" s="117">
        <v>-12</v>
      </c>
      <c r="U14" s="7"/>
      <c r="V14" s="17">
        <f t="shared" si="6"/>
        <v>1988</v>
      </c>
      <c r="W14" s="7"/>
      <c r="X14" s="13">
        <f t="shared" si="7"/>
        <v>0</v>
      </c>
      <c r="Y14" s="7">
        <f t="shared" si="8"/>
        <v>1988</v>
      </c>
      <c r="Z14" s="6">
        <f t="shared" si="9"/>
        <v>0</v>
      </c>
      <c r="AA14" s="6">
        <f>M14+T14</f>
        <v>1988</v>
      </c>
      <c r="AB14" s="6">
        <f t="shared" si="9"/>
        <v>0</v>
      </c>
      <c r="AC14" s="22"/>
      <c r="AD14" s="16"/>
      <c r="AE14" s="47"/>
      <c r="AF14" s="40"/>
      <c r="AG14" s="44"/>
      <c r="AH14" s="42"/>
      <c r="AI14" s="48"/>
    </row>
    <row r="15" spans="1:40" s="49" customFormat="1" ht="87.75" customHeight="1" x14ac:dyDescent="0.2">
      <c r="A15" s="12">
        <v>3</v>
      </c>
      <c r="B15" s="167" t="s">
        <v>26</v>
      </c>
      <c r="C15" s="1" t="s">
        <v>47</v>
      </c>
      <c r="D15" s="9">
        <v>2026</v>
      </c>
      <c r="E15" s="10" t="s">
        <v>36</v>
      </c>
      <c r="F15" s="9" t="s">
        <v>50</v>
      </c>
      <c r="G15" s="11">
        <v>1526.923</v>
      </c>
      <c r="H15" s="4">
        <f t="shared" si="2"/>
        <v>1500</v>
      </c>
      <c r="I15" s="18"/>
      <c r="J15" s="18"/>
      <c r="K15" s="9">
        <f t="shared" si="3"/>
        <v>1500</v>
      </c>
      <c r="L15" s="18"/>
      <c r="M15" s="7">
        <v>1500</v>
      </c>
      <c r="N15" s="10"/>
      <c r="O15" s="114">
        <f t="shared" si="4"/>
        <v>-15</v>
      </c>
      <c r="P15" s="121"/>
      <c r="Q15" s="116"/>
      <c r="R15" s="117">
        <f t="shared" si="5"/>
        <v>-15</v>
      </c>
      <c r="S15" s="117"/>
      <c r="T15" s="117">
        <v>-15</v>
      </c>
      <c r="U15" s="7"/>
      <c r="V15" s="17">
        <f t="shared" si="6"/>
        <v>1485</v>
      </c>
      <c r="W15" s="7"/>
      <c r="X15" s="13">
        <f t="shared" si="7"/>
        <v>0</v>
      </c>
      <c r="Y15" s="7">
        <f t="shared" si="8"/>
        <v>1485</v>
      </c>
      <c r="Z15" s="6">
        <f t="shared" si="9"/>
        <v>0</v>
      </c>
      <c r="AA15" s="6">
        <f t="shared" ref="AA15:AA17" si="10">M15+T15</f>
        <v>1485</v>
      </c>
      <c r="AB15" s="6">
        <f t="shared" si="9"/>
        <v>0</v>
      </c>
      <c r="AC15" s="22"/>
      <c r="AD15" s="16"/>
      <c r="AE15" s="47"/>
      <c r="AF15" s="50"/>
      <c r="AG15" s="41"/>
      <c r="AH15" s="41"/>
    </row>
    <row r="16" spans="1:40" s="49" customFormat="1" ht="81" customHeight="1" x14ac:dyDescent="0.2">
      <c r="A16" s="12">
        <v>4</v>
      </c>
      <c r="B16" s="167" t="s">
        <v>27</v>
      </c>
      <c r="C16" s="1" t="s">
        <v>47</v>
      </c>
      <c r="D16" s="10">
        <v>2026</v>
      </c>
      <c r="E16" s="10" t="s">
        <v>37</v>
      </c>
      <c r="F16" s="9" t="s">
        <v>51</v>
      </c>
      <c r="G16" s="1">
        <v>2276.5169999999998</v>
      </c>
      <c r="H16" s="4">
        <f t="shared" si="2"/>
        <v>2270</v>
      </c>
      <c r="I16" s="18"/>
      <c r="J16" s="18"/>
      <c r="K16" s="9">
        <f t="shared" si="3"/>
        <v>2270</v>
      </c>
      <c r="L16" s="18"/>
      <c r="M16" s="7">
        <v>2270</v>
      </c>
      <c r="N16" s="10"/>
      <c r="O16" s="114">
        <f t="shared" si="4"/>
        <v>-129</v>
      </c>
      <c r="P16" s="122"/>
      <c r="Q16" s="116"/>
      <c r="R16" s="117">
        <f t="shared" si="5"/>
        <v>-129</v>
      </c>
      <c r="S16" s="117"/>
      <c r="T16" s="117">
        <v>-129</v>
      </c>
      <c r="U16" s="7">
        <v>0</v>
      </c>
      <c r="V16" s="17">
        <f t="shared" si="6"/>
        <v>2141</v>
      </c>
      <c r="W16" s="7"/>
      <c r="X16" s="13">
        <f t="shared" si="7"/>
        <v>0</v>
      </c>
      <c r="Y16" s="7">
        <f t="shared" si="8"/>
        <v>2141</v>
      </c>
      <c r="Z16" s="6">
        <f t="shared" si="9"/>
        <v>0</v>
      </c>
      <c r="AA16" s="6">
        <f t="shared" si="10"/>
        <v>2141</v>
      </c>
      <c r="AB16" s="6">
        <f t="shared" si="9"/>
        <v>0</v>
      </c>
      <c r="AC16" s="22"/>
      <c r="AD16" s="123"/>
      <c r="AE16" s="47"/>
      <c r="AF16" s="51"/>
      <c r="AG16" s="52"/>
      <c r="AH16" s="52"/>
    </row>
    <row r="17" spans="1:34" s="49" customFormat="1" ht="86.25" customHeight="1" x14ac:dyDescent="0.2">
      <c r="A17" s="12">
        <v>5</v>
      </c>
      <c r="B17" s="167" t="s">
        <v>28</v>
      </c>
      <c r="C17" s="1" t="s">
        <v>47</v>
      </c>
      <c r="D17" s="9">
        <v>2026</v>
      </c>
      <c r="E17" s="10" t="s">
        <v>38</v>
      </c>
      <c r="F17" s="9" t="s">
        <v>52</v>
      </c>
      <c r="G17" s="1">
        <v>2293</v>
      </c>
      <c r="H17" s="4">
        <f t="shared" si="2"/>
        <v>2291</v>
      </c>
      <c r="I17" s="18"/>
      <c r="J17" s="18"/>
      <c r="K17" s="9">
        <f t="shared" si="3"/>
        <v>2291</v>
      </c>
      <c r="L17" s="18"/>
      <c r="M17" s="7">
        <v>2291</v>
      </c>
      <c r="N17" s="10"/>
      <c r="O17" s="114">
        <f t="shared" si="4"/>
        <v>-9</v>
      </c>
      <c r="P17" s="122"/>
      <c r="Q17" s="116"/>
      <c r="R17" s="117">
        <f t="shared" si="5"/>
        <v>-9</v>
      </c>
      <c r="S17" s="117">
        <v>0</v>
      </c>
      <c r="T17" s="117">
        <v>-9</v>
      </c>
      <c r="U17" s="6">
        <v>0</v>
      </c>
      <c r="V17" s="17">
        <f t="shared" si="6"/>
        <v>2282</v>
      </c>
      <c r="W17" s="7"/>
      <c r="X17" s="13">
        <f t="shared" si="7"/>
        <v>0</v>
      </c>
      <c r="Y17" s="7">
        <f t="shared" si="8"/>
        <v>2282</v>
      </c>
      <c r="Z17" s="6">
        <f t="shared" si="9"/>
        <v>0</v>
      </c>
      <c r="AA17" s="6">
        <f t="shared" si="10"/>
        <v>2282</v>
      </c>
      <c r="AB17" s="6">
        <f t="shared" si="9"/>
        <v>0</v>
      </c>
      <c r="AC17" s="22"/>
      <c r="AD17" s="123"/>
      <c r="AE17" s="47"/>
      <c r="AF17" s="51"/>
      <c r="AG17" s="47"/>
      <c r="AH17" s="52"/>
    </row>
    <row r="18" spans="1:34" s="49" customFormat="1" ht="71.25" customHeight="1" x14ac:dyDescent="0.2">
      <c r="A18" s="12">
        <v>6</v>
      </c>
      <c r="B18" s="168" t="s">
        <v>65</v>
      </c>
      <c r="C18" s="1" t="s">
        <v>47</v>
      </c>
      <c r="D18" s="9">
        <v>2026</v>
      </c>
      <c r="E18" s="10" t="s">
        <v>85</v>
      </c>
      <c r="F18" s="10" t="s">
        <v>91</v>
      </c>
      <c r="G18" s="1">
        <v>15515</v>
      </c>
      <c r="H18" s="4">
        <f t="shared" si="2"/>
        <v>14000</v>
      </c>
      <c r="I18" s="7"/>
      <c r="J18" s="17"/>
      <c r="K18" s="9">
        <f t="shared" si="3"/>
        <v>14000</v>
      </c>
      <c r="L18" s="7"/>
      <c r="M18" s="7">
        <v>14000</v>
      </c>
      <c r="N18" s="6">
        <v>0</v>
      </c>
      <c r="O18" s="4">
        <f t="shared" si="4"/>
        <v>-829</v>
      </c>
      <c r="P18" s="7"/>
      <c r="Q18" s="17"/>
      <c r="R18" s="7">
        <f t="shared" si="5"/>
        <v>-829</v>
      </c>
      <c r="S18" s="7">
        <v>0</v>
      </c>
      <c r="T18" s="7">
        <v>-829</v>
      </c>
      <c r="U18" s="6">
        <v>0</v>
      </c>
      <c r="V18" s="17">
        <f t="shared" si="6"/>
        <v>13171</v>
      </c>
      <c r="W18" s="7"/>
      <c r="X18" s="13">
        <f t="shared" si="7"/>
        <v>0</v>
      </c>
      <c r="Y18" s="7">
        <f t="shared" si="8"/>
        <v>13171</v>
      </c>
      <c r="Z18" s="6">
        <f t="shared" si="9"/>
        <v>0</v>
      </c>
      <c r="AA18" s="6">
        <f>M18+T18</f>
        <v>13171</v>
      </c>
      <c r="AB18" s="6">
        <f t="shared" si="9"/>
        <v>0</v>
      </c>
      <c r="AC18" s="22"/>
      <c r="AD18" s="16"/>
      <c r="AE18" s="124"/>
      <c r="AF18" s="51"/>
      <c r="AG18" s="47"/>
      <c r="AH18" s="53"/>
    </row>
    <row r="19" spans="1:34" s="49" customFormat="1" ht="66.75" customHeight="1" x14ac:dyDescent="0.2">
      <c r="A19" s="12">
        <v>7</v>
      </c>
      <c r="B19" s="168" t="s">
        <v>66</v>
      </c>
      <c r="C19" s="1" t="s">
        <v>47</v>
      </c>
      <c r="D19" s="9">
        <v>2026</v>
      </c>
      <c r="E19" s="10" t="s">
        <v>88</v>
      </c>
      <c r="F19" s="10" t="s">
        <v>92</v>
      </c>
      <c r="G19" s="5">
        <v>4967</v>
      </c>
      <c r="H19" s="4">
        <f t="shared" si="2"/>
        <v>4000</v>
      </c>
      <c r="I19" s="7"/>
      <c r="J19" s="17"/>
      <c r="K19" s="9">
        <f t="shared" si="3"/>
        <v>4000</v>
      </c>
      <c r="L19" s="7"/>
      <c r="M19" s="7">
        <v>4000</v>
      </c>
      <c r="N19" s="6">
        <v>0</v>
      </c>
      <c r="O19" s="4">
        <f t="shared" si="4"/>
        <v>455</v>
      </c>
      <c r="P19" s="7"/>
      <c r="Q19" s="17"/>
      <c r="R19" s="7">
        <f t="shared" si="5"/>
        <v>455</v>
      </c>
      <c r="S19" s="7">
        <v>0</v>
      </c>
      <c r="T19" s="7">
        <v>455</v>
      </c>
      <c r="U19" s="6">
        <v>0</v>
      </c>
      <c r="V19" s="17">
        <f t="shared" si="6"/>
        <v>4455</v>
      </c>
      <c r="W19" s="7"/>
      <c r="X19" s="13">
        <f t="shared" si="7"/>
        <v>0</v>
      </c>
      <c r="Y19" s="7">
        <f t="shared" si="8"/>
        <v>4455</v>
      </c>
      <c r="Z19" s="6">
        <f t="shared" si="9"/>
        <v>0</v>
      </c>
      <c r="AA19" s="6">
        <f t="shared" ref="AA19:AA21" si="11">M19+T19</f>
        <v>4455</v>
      </c>
      <c r="AB19" s="6">
        <f t="shared" si="9"/>
        <v>0</v>
      </c>
      <c r="AC19" s="22"/>
      <c r="AD19" s="16"/>
      <c r="AE19" s="124"/>
      <c r="AF19" s="47"/>
      <c r="AG19" s="47"/>
    </row>
    <row r="20" spans="1:34" s="47" customFormat="1" ht="71.25" customHeight="1" x14ac:dyDescent="0.2">
      <c r="A20" s="12">
        <v>8</v>
      </c>
      <c r="B20" s="168" t="s">
        <v>67</v>
      </c>
      <c r="C20" s="1" t="s">
        <v>47</v>
      </c>
      <c r="D20" s="9">
        <v>2026</v>
      </c>
      <c r="E20" s="10" t="s">
        <v>89</v>
      </c>
      <c r="F20" s="10" t="s">
        <v>93</v>
      </c>
      <c r="G20" s="54">
        <v>2250</v>
      </c>
      <c r="H20" s="4">
        <f t="shared" si="2"/>
        <v>2230</v>
      </c>
      <c r="I20" s="21"/>
      <c r="J20" s="17">
        <v>0</v>
      </c>
      <c r="K20" s="9">
        <f t="shared" si="3"/>
        <v>2230</v>
      </c>
      <c r="L20" s="17"/>
      <c r="M20" s="17">
        <v>2230</v>
      </c>
      <c r="N20" s="55"/>
      <c r="O20" s="4">
        <f t="shared" si="4"/>
        <v>-119</v>
      </c>
      <c r="P20" s="21"/>
      <c r="Q20" s="17">
        <v>0</v>
      </c>
      <c r="R20" s="7">
        <f t="shared" si="5"/>
        <v>-119</v>
      </c>
      <c r="S20" s="17"/>
      <c r="T20" s="20">
        <v>-119</v>
      </c>
      <c r="U20" s="55"/>
      <c r="V20" s="17">
        <f>W20+X20+Y20</f>
        <v>2111</v>
      </c>
      <c r="W20" s="21"/>
      <c r="X20" s="13">
        <f t="shared" si="7"/>
        <v>0</v>
      </c>
      <c r="Y20" s="7">
        <f t="shared" si="8"/>
        <v>2111</v>
      </c>
      <c r="Z20" s="6">
        <f t="shared" si="9"/>
        <v>0</v>
      </c>
      <c r="AA20" s="6">
        <f t="shared" si="11"/>
        <v>2111</v>
      </c>
      <c r="AB20" s="6">
        <f t="shared" si="9"/>
        <v>0</v>
      </c>
      <c r="AC20" s="22"/>
      <c r="AD20" s="16"/>
      <c r="AE20" s="124"/>
    </row>
    <row r="21" spans="1:34" s="47" customFormat="1" ht="76.5" customHeight="1" x14ac:dyDescent="0.2">
      <c r="A21" s="12">
        <v>9</v>
      </c>
      <c r="B21" s="168" t="s">
        <v>68</v>
      </c>
      <c r="C21" s="1" t="s">
        <v>47</v>
      </c>
      <c r="D21" s="9">
        <v>2026</v>
      </c>
      <c r="E21" s="10" t="s">
        <v>86</v>
      </c>
      <c r="F21" s="10" t="s">
        <v>94</v>
      </c>
      <c r="G21" s="1">
        <v>1700</v>
      </c>
      <c r="H21" s="4">
        <f t="shared" si="2"/>
        <v>1680</v>
      </c>
      <c r="I21" s="21"/>
      <c r="J21" s="17">
        <v>0</v>
      </c>
      <c r="K21" s="9">
        <f t="shared" si="3"/>
        <v>1680</v>
      </c>
      <c r="L21" s="6"/>
      <c r="M21" s="17">
        <v>1680</v>
      </c>
      <c r="N21" s="55"/>
      <c r="O21" s="4">
        <f t="shared" si="4"/>
        <v>-161</v>
      </c>
      <c r="P21" s="21"/>
      <c r="Q21" s="17">
        <v>0</v>
      </c>
      <c r="R21" s="7">
        <f t="shared" si="5"/>
        <v>-161</v>
      </c>
      <c r="S21" s="6">
        <v>0</v>
      </c>
      <c r="T21" s="20">
        <v>-161</v>
      </c>
      <c r="U21" s="55"/>
      <c r="V21" s="17">
        <f t="shared" ref="V21:V22" si="12">W21+X21+Y21</f>
        <v>1519</v>
      </c>
      <c r="W21" s="21"/>
      <c r="X21" s="13">
        <f t="shared" si="7"/>
        <v>0</v>
      </c>
      <c r="Y21" s="7">
        <f t="shared" si="8"/>
        <v>1519</v>
      </c>
      <c r="Z21" s="6">
        <f t="shared" si="9"/>
        <v>0</v>
      </c>
      <c r="AA21" s="6">
        <f t="shared" si="11"/>
        <v>1519</v>
      </c>
      <c r="AB21" s="6">
        <f t="shared" si="9"/>
        <v>0</v>
      </c>
      <c r="AC21" s="22"/>
      <c r="AD21" s="16"/>
      <c r="AE21" s="124"/>
    </row>
    <row r="22" spans="1:34" s="160" customFormat="1" ht="75.75" customHeight="1" x14ac:dyDescent="0.2">
      <c r="A22" s="12">
        <v>10</v>
      </c>
      <c r="B22" s="169" t="s">
        <v>81</v>
      </c>
      <c r="C22" s="1" t="s">
        <v>47</v>
      </c>
      <c r="D22" s="9">
        <v>2026</v>
      </c>
      <c r="E22" s="10" t="s">
        <v>111</v>
      </c>
      <c r="F22" s="10" t="s">
        <v>127</v>
      </c>
      <c r="G22" s="56">
        <v>698</v>
      </c>
      <c r="H22" s="4">
        <f t="shared" si="2"/>
        <v>640</v>
      </c>
      <c r="I22" s="21"/>
      <c r="J22" s="17">
        <v>0</v>
      </c>
      <c r="K22" s="9">
        <f t="shared" si="3"/>
        <v>640</v>
      </c>
      <c r="L22" s="6"/>
      <c r="M22" s="17">
        <v>0</v>
      </c>
      <c r="N22" s="55">
        <v>640</v>
      </c>
      <c r="O22" s="4">
        <f t="shared" si="4"/>
        <v>23</v>
      </c>
      <c r="P22" s="21"/>
      <c r="Q22" s="17">
        <v>0</v>
      </c>
      <c r="R22" s="7">
        <f t="shared" si="5"/>
        <v>23</v>
      </c>
      <c r="S22" s="6">
        <v>0</v>
      </c>
      <c r="T22" s="17">
        <v>23</v>
      </c>
      <c r="U22" s="55">
        <v>0</v>
      </c>
      <c r="V22" s="17">
        <f t="shared" si="12"/>
        <v>663</v>
      </c>
      <c r="W22" s="21"/>
      <c r="X22" s="13">
        <f t="shared" si="7"/>
        <v>0</v>
      </c>
      <c r="Y22" s="7">
        <f t="shared" si="8"/>
        <v>663</v>
      </c>
      <c r="Z22" s="6">
        <f t="shared" si="9"/>
        <v>0</v>
      </c>
      <c r="AA22" s="6">
        <f>M22+T22</f>
        <v>23</v>
      </c>
      <c r="AB22" s="6">
        <f>N22+U22</f>
        <v>640</v>
      </c>
      <c r="AC22" s="22"/>
      <c r="AD22" s="16"/>
    </row>
    <row r="23" spans="1:34" s="47" customFormat="1" ht="21.75" customHeight="1" x14ac:dyDescent="0.2">
      <c r="A23" s="156" t="s">
        <v>8</v>
      </c>
      <c r="B23" s="239" t="s">
        <v>18</v>
      </c>
      <c r="C23" s="240"/>
      <c r="D23" s="240"/>
      <c r="E23" s="240"/>
      <c r="F23" s="241"/>
      <c r="G23" s="157">
        <f>SUM(G24:G27)</f>
        <v>7181</v>
      </c>
      <c r="H23" s="157">
        <f t="shared" ref="H23:AB23" si="13">SUM(H24:H27)</f>
        <v>7130</v>
      </c>
      <c r="I23" s="157">
        <f t="shared" si="13"/>
        <v>0</v>
      </c>
      <c r="J23" s="157">
        <f t="shared" si="13"/>
        <v>0</v>
      </c>
      <c r="K23" s="157">
        <f t="shared" si="13"/>
        <v>7130</v>
      </c>
      <c r="L23" s="157">
        <f t="shared" si="13"/>
        <v>0</v>
      </c>
      <c r="M23" s="157">
        <f t="shared" si="13"/>
        <v>7130</v>
      </c>
      <c r="N23" s="157">
        <f t="shared" si="13"/>
        <v>0</v>
      </c>
      <c r="O23" s="157">
        <f t="shared" si="13"/>
        <v>-298</v>
      </c>
      <c r="P23" s="157">
        <f t="shared" si="13"/>
        <v>0</v>
      </c>
      <c r="Q23" s="157">
        <f t="shared" si="13"/>
        <v>0</v>
      </c>
      <c r="R23" s="157">
        <f t="shared" si="13"/>
        <v>-298</v>
      </c>
      <c r="S23" s="157">
        <f t="shared" si="13"/>
        <v>0</v>
      </c>
      <c r="T23" s="157">
        <f t="shared" si="13"/>
        <v>-298</v>
      </c>
      <c r="U23" s="157">
        <f t="shared" si="13"/>
        <v>0</v>
      </c>
      <c r="V23" s="157">
        <f t="shared" si="13"/>
        <v>6832</v>
      </c>
      <c r="W23" s="157">
        <f t="shared" si="13"/>
        <v>0</v>
      </c>
      <c r="X23" s="157">
        <f t="shared" si="13"/>
        <v>0</v>
      </c>
      <c r="Y23" s="157">
        <f t="shared" si="13"/>
        <v>6832</v>
      </c>
      <c r="Z23" s="157">
        <f t="shared" si="13"/>
        <v>0</v>
      </c>
      <c r="AA23" s="157">
        <f t="shared" si="13"/>
        <v>6832</v>
      </c>
      <c r="AB23" s="157">
        <f t="shared" si="13"/>
        <v>0</v>
      </c>
      <c r="AC23" s="158"/>
      <c r="AD23" s="159"/>
    </row>
    <row r="24" spans="1:34" ht="66" customHeight="1" x14ac:dyDescent="0.2">
      <c r="A24" s="15">
        <v>1</v>
      </c>
      <c r="B24" s="167" t="s">
        <v>29</v>
      </c>
      <c r="C24" s="1" t="s">
        <v>47</v>
      </c>
      <c r="D24" s="9">
        <v>2026</v>
      </c>
      <c r="E24" s="9" t="s">
        <v>39</v>
      </c>
      <c r="F24" s="9" t="s">
        <v>53</v>
      </c>
      <c r="G24" s="56">
        <v>1570</v>
      </c>
      <c r="H24" s="17">
        <f t="shared" ref="H24" si="14">+I24+J24+K24</f>
        <v>1550</v>
      </c>
      <c r="I24" s="21">
        <v>0</v>
      </c>
      <c r="J24" s="7">
        <v>0</v>
      </c>
      <c r="K24" s="7">
        <f t="shared" ref="K24:K27" si="15">L24+M24+N24</f>
        <v>1550</v>
      </c>
      <c r="L24" s="7">
        <v>0</v>
      </c>
      <c r="M24" s="7">
        <v>1550</v>
      </c>
      <c r="N24" s="55">
        <v>0</v>
      </c>
      <c r="O24" s="125">
        <f t="shared" ref="O24:O27" si="16">+P24+Q24+R24</f>
        <v>-70</v>
      </c>
      <c r="P24" s="126"/>
      <c r="Q24" s="77">
        <v>0</v>
      </c>
      <c r="R24" s="77">
        <f t="shared" ref="R24:R26" si="17">S24+T24+U24</f>
        <v>-70</v>
      </c>
      <c r="S24" s="77">
        <v>0</v>
      </c>
      <c r="T24" s="77">
        <v>-70</v>
      </c>
      <c r="U24" s="127">
        <v>0</v>
      </c>
      <c r="V24" s="17">
        <f t="shared" ref="V24:V27" si="18">+W24+X24+Y24</f>
        <v>1480</v>
      </c>
      <c r="W24" s="21"/>
      <c r="X24" s="7">
        <f>J24+Q24</f>
        <v>0</v>
      </c>
      <c r="Y24" s="7">
        <f t="shared" ref="Y24:Y27" si="19">Z24+AA24+AB24</f>
        <v>1480</v>
      </c>
      <c r="Z24" s="7">
        <f t="shared" ref="Z24:Z25" si="20">L24-S24</f>
        <v>0</v>
      </c>
      <c r="AA24" s="7">
        <f>M24+T24</f>
        <v>1480</v>
      </c>
      <c r="AB24" s="55">
        <f t="shared" ref="AB24:AB25" si="21">U24+N24</f>
        <v>0</v>
      </c>
      <c r="AC24" s="22"/>
      <c r="AD24" s="123"/>
      <c r="AF24" s="23"/>
      <c r="AG24" s="23"/>
    </row>
    <row r="25" spans="1:34" s="23" customFormat="1" ht="59.25" customHeight="1" x14ac:dyDescent="0.2">
      <c r="A25" s="15">
        <v>2</v>
      </c>
      <c r="B25" s="167" t="s">
        <v>30</v>
      </c>
      <c r="C25" s="1" t="s">
        <v>47</v>
      </c>
      <c r="D25" s="9">
        <v>2026</v>
      </c>
      <c r="E25" s="9" t="s">
        <v>40</v>
      </c>
      <c r="F25" s="9" t="s">
        <v>54</v>
      </c>
      <c r="G25" s="1">
        <v>1511</v>
      </c>
      <c r="H25" s="17">
        <f>+I25+J25+K25</f>
        <v>1500</v>
      </c>
      <c r="I25" s="21">
        <v>0</v>
      </c>
      <c r="J25" s="7">
        <v>0</v>
      </c>
      <c r="K25" s="7">
        <f t="shared" si="15"/>
        <v>1500</v>
      </c>
      <c r="L25" s="7">
        <v>0</v>
      </c>
      <c r="M25" s="7">
        <v>1500</v>
      </c>
      <c r="N25" s="55">
        <v>0</v>
      </c>
      <c r="O25" s="128">
        <f t="shared" si="16"/>
        <v>-36</v>
      </c>
      <c r="P25" s="129"/>
      <c r="Q25" s="130">
        <v>0</v>
      </c>
      <c r="R25" s="130">
        <f t="shared" si="17"/>
        <v>-36</v>
      </c>
      <c r="S25" s="130">
        <v>0</v>
      </c>
      <c r="T25" s="130">
        <v>-36</v>
      </c>
      <c r="U25" s="131">
        <v>0</v>
      </c>
      <c r="V25" s="17">
        <f t="shared" si="18"/>
        <v>1464</v>
      </c>
      <c r="W25" s="21"/>
      <c r="X25" s="7">
        <f t="shared" ref="X25:X27" si="22">J25+Q25</f>
        <v>0</v>
      </c>
      <c r="Y25" s="7">
        <f t="shared" si="19"/>
        <v>1464</v>
      </c>
      <c r="Z25" s="7">
        <f t="shared" si="20"/>
        <v>0</v>
      </c>
      <c r="AA25" s="7">
        <f t="shared" ref="AA25" si="23">M25+T25</f>
        <v>1464</v>
      </c>
      <c r="AB25" s="55">
        <f t="shared" si="21"/>
        <v>0</v>
      </c>
      <c r="AC25" s="22"/>
      <c r="AD25" s="132">
        <f>H23+O23</f>
        <v>6832</v>
      </c>
    </row>
    <row r="26" spans="1:34" s="23" customFormat="1" ht="103.5" customHeight="1" x14ac:dyDescent="0.2">
      <c r="A26" s="12">
        <v>3</v>
      </c>
      <c r="B26" s="169" t="s">
        <v>69</v>
      </c>
      <c r="C26" s="1" t="s">
        <v>47</v>
      </c>
      <c r="D26" s="9">
        <v>2026</v>
      </c>
      <c r="E26" s="10" t="s">
        <v>87</v>
      </c>
      <c r="F26" s="10" t="s">
        <v>95</v>
      </c>
      <c r="G26" s="56">
        <v>2000</v>
      </c>
      <c r="H26" s="4">
        <f>I26+J26+K26</f>
        <v>1980</v>
      </c>
      <c r="I26" s="21">
        <v>0</v>
      </c>
      <c r="J26" s="7">
        <v>0</v>
      </c>
      <c r="K26" s="7">
        <f t="shared" si="15"/>
        <v>1980</v>
      </c>
      <c r="L26" s="7">
        <v>0</v>
      </c>
      <c r="M26" s="17">
        <v>1980</v>
      </c>
      <c r="N26" s="55">
        <v>0</v>
      </c>
      <c r="O26" s="133">
        <f>P26+Q26+R26</f>
        <v>-85</v>
      </c>
      <c r="P26" s="129"/>
      <c r="Q26" s="134">
        <v>0</v>
      </c>
      <c r="R26" s="130">
        <f t="shared" si="17"/>
        <v>-85</v>
      </c>
      <c r="S26" s="130">
        <v>0</v>
      </c>
      <c r="T26" s="128">
        <v>-85</v>
      </c>
      <c r="U26" s="131">
        <v>0</v>
      </c>
      <c r="V26" s="17">
        <f>W26+X26+Y26</f>
        <v>1895</v>
      </c>
      <c r="W26" s="21"/>
      <c r="X26" s="13">
        <f>J26-Q26</f>
        <v>0</v>
      </c>
      <c r="Y26" s="7">
        <f>Z26+AA26+AB26</f>
        <v>1895</v>
      </c>
      <c r="Z26" s="6">
        <f>L26-S26</f>
        <v>0</v>
      </c>
      <c r="AA26" s="6">
        <f>M26+T26</f>
        <v>1895</v>
      </c>
      <c r="AB26" s="6">
        <f>N26-U26</f>
        <v>0</v>
      </c>
      <c r="AC26" s="22"/>
      <c r="AD26" s="135"/>
    </row>
    <row r="27" spans="1:34" s="23" customFormat="1" ht="92.25" customHeight="1" x14ac:dyDescent="0.2">
      <c r="A27" s="15">
        <v>4</v>
      </c>
      <c r="B27" s="168" t="s">
        <v>70</v>
      </c>
      <c r="C27" s="1" t="s">
        <v>47</v>
      </c>
      <c r="D27" s="9">
        <v>2026</v>
      </c>
      <c r="E27" s="9" t="s">
        <v>96</v>
      </c>
      <c r="F27" s="9" t="s">
        <v>98</v>
      </c>
      <c r="G27" s="1">
        <v>2100</v>
      </c>
      <c r="H27" s="4">
        <f>I27+J27+K27</f>
        <v>2100</v>
      </c>
      <c r="I27" s="21">
        <v>0</v>
      </c>
      <c r="J27" s="7">
        <v>0</v>
      </c>
      <c r="K27" s="7">
        <f t="shared" si="15"/>
        <v>2100</v>
      </c>
      <c r="L27" s="7">
        <v>0</v>
      </c>
      <c r="M27" s="7">
        <v>2100</v>
      </c>
      <c r="N27" s="55">
        <v>0</v>
      </c>
      <c r="O27" s="128">
        <f t="shared" si="16"/>
        <v>-107</v>
      </c>
      <c r="P27" s="129"/>
      <c r="Q27" s="130">
        <v>0</v>
      </c>
      <c r="R27" s="130">
        <f>S27+T27+U27</f>
        <v>-107</v>
      </c>
      <c r="S27" s="130">
        <v>0</v>
      </c>
      <c r="T27" s="130">
        <v>-107</v>
      </c>
      <c r="U27" s="131">
        <v>0</v>
      </c>
      <c r="V27" s="17">
        <f t="shared" si="18"/>
        <v>1993</v>
      </c>
      <c r="W27" s="21"/>
      <c r="X27" s="7">
        <f t="shared" si="22"/>
        <v>0</v>
      </c>
      <c r="Y27" s="7">
        <f t="shared" si="19"/>
        <v>1993</v>
      </c>
      <c r="Z27" s="7">
        <f t="shared" ref="Z27" si="24">L27+S27</f>
        <v>0</v>
      </c>
      <c r="AA27" s="7">
        <f t="shared" ref="AA27" si="25">M27+T27</f>
        <v>1993</v>
      </c>
      <c r="AB27" s="55">
        <f t="shared" ref="AB27" si="26">N27+U27</f>
        <v>0</v>
      </c>
      <c r="AC27" s="22"/>
      <c r="AD27" s="135"/>
    </row>
    <row r="28" spans="1:34" s="23" customFormat="1" ht="24" customHeight="1" x14ac:dyDescent="0.2">
      <c r="A28" s="174" t="s">
        <v>9</v>
      </c>
      <c r="B28" s="236" t="s">
        <v>170</v>
      </c>
      <c r="C28" s="237"/>
      <c r="D28" s="237"/>
      <c r="E28" s="237"/>
      <c r="F28" s="238"/>
      <c r="G28" s="183">
        <f>SUM(G29:G31)</f>
        <v>4605</v>
      </c>
      <c r="H28" s="183">
        <f t="shared" ref="H28:AB28" si="27">SUM(H29:H31)</f>
        <v>2440</v>
      </c>
      <c r="I28" s="183">
        <f t="shared" si="27"/>
        <v>0</v>
      </c>
      <c r="J28" s="183">
        <f t="shared" si="27"/>
        <v>0</v>
      </c>
      <c r="K28" s="183">
        <f t="shared" si="27"/>
        <v>2440</v>
      </c>
      <c r="L28" s="183">
        <f t="shared" si="27"/>
        <v>0</v>
      </c>
      <c r="M28" s="183">
        <f t="shared" si="27"/>
        <v>1466</v>
      </c>
      <c r="N28" s="183">
        <f t="shared" si="27"/>
        <v>974</v>
      </c>
      <c r="O28" s="183">
        <f t="shared" si="27"/>
        <v>-275</v>
      </c>
      <c r="P28" s="183">
        <f t="shared" si="27"/>
        <v>0</v>
      </c>
      <c r="Q28" s="183">
        <f t="shared" si="27"/>
        <v>0</v>
      </c>
      <c r="R28" s="183">
        <f t="shared" si="27"/>
        <v>-275</v>
      </c>
      <c r="S28" s="183">
        <f t="shared" si="27"/>
        <v>0</v>
      </c>
      <c r="T28" s="183">
        <f t="shared" si="27"/>
        <v>-275</v>
      </c>
      <c r="U28" s="183">
        <f t="shared" si="27"/>
        <v>0</v>
      </c>
      <c r="V28" s="183">
        <f t="shared" si="27"/>
        <v>2165</v>
      </c>
      <c r="W28" s="183">
        <f t="shared" si="27"/>
        <v>0</v>
      </c>
      <c r="X28" s="183">
        <f t="shared" si="27"/>
        <v>0</v>
      </c>
      <c r="Y28" s="183">
        <f t="shared" si="27"/>
        <v>2165</v>
      </c>
      <c r="Z28" s="183">
        <f t="shared" si="27"/>
        <v>0</v>
      </c>
      <c r="AA28" s="183">
        <f t="shared" si="27"/>
        <v>1191</v>
      </c>
      <c r="AB28" s="183">
        <f t="shared" si="27"/>
        <v>974</v>
      </c>
      <c r="AC28" s="22"/>
      <c r="AD28" s="135"/>
    </row>
    <row r="29" spans="1:34" s="23" customFormat="1" ht="72" customHeight="1" x14ac:dyDescent="0.2">
      <c r="A29" s="175">
        <v>1</v>
      </c>
      <c r="B29" s="167" t="s">
        <v>171</v>
      </c>
      <c r="C29" s="9" t="s">
        <v>172</v>
      </c>
      <c r="D29" s="176">
        <v>2026</v>
      </c>
      <c r="E29" s="10" t="s">
        <v>173</v>
      </c>
      <c r="F29" s="10" t="s">
        <v>174</v>
      </c>
      <c r="G29" s="177">
        <v>1220</v>
      </c>
      <c r="H29" s="114">
        <f>I29+J29+K29</f>
        <v>1220</v>
      </c>
      <c r="I29" s="178"/>
      <c r="J29" s="117"/>
      <c r="K29" s="117">
        <f>L29+M29+N29</f>
        <v>1220</v>
      </c>
      <c r="L29" s="117"/>
      <c r="M29" s="177">
        <f>1220-485</f>
        <v>735</v>
      </c>
      <c r="N29" s="177">
        <v>485</v>
      </c>
      <c r="O29" s="125">
        <f>P29+Q29+R29</f>
        <v>-1220</v>
      </c>
      <c r="P29" s="126"/>
      <c r="Q29" s="77"/>
      <c r="R29" s="77">
        <f>S29+T29+U29</f>
        <v>-1220</v>
      </c>
      <c r="S29" s="77"/>
      <c r="T29" s="77">
        <v>-735</v>
      </c>
      <c r="U29" s="127">
        <v>-485</v>
      </c>
      <c r="V29" s="116">
        <f>W29+X29+Y29</f>
        <v>0</v>
      </c>
      <c r="W29" s="178"/>
      <c r="X29" s="117"/>
      <c r="Y29" s="117">
        <f>Z29+AA29+AB29</f>
        <v>0</v>
      </c>
      <c r="Z29" s="117"/>
      <c r="AA29" s="117">
        <f>M29+T29</f>
        <v>0</v>
      </c>
      <c r="AB29" s="179">
        <f>N29+U29</f>
        <v>0</v>
      </c>
      <c r="AC29" s="180"/>
      <c r="AD29" s="135"/>
    </row>
    <row r="30" spans="1:34" s="23" customFormat="1" ht="71.25" customHeight="1" x14ac:dyDescent="0.2">
      <c r="A30" s="175">
        <v>2</v>
      </c>
      <c r="B30" s="167" t="s">
        <v>175</v>
      </c>
      <c r="C30" s="9" t="s">
        <v>176</v>
      </c>
      <c r="D30" s="181">
        <v>2026</v>
      </c>
      <c r="E30" s="10" t="s">
        <v>177</v>
      </c>
      <c r="F30" s="10" t="s">
        <v>178</v>
      </c>
      <c r="G30" s="182">
        <v>1220</v>
      </c>
      <c r="H30" s="114">
        <f>I30+J30+K30</f>
        <v>1220</v>
      </c>
      <c r="I30" s="178"/>
      <c r="J30" s="117"/>
      <c r="K30" s="117">
        <f>L30+M30+N30</f>
        <v>1220</v>
      </c>
      <c r="L30" s="117"/>
      <c r="M30" s="117">
        <f>1220-489</f>
        <v>731</v>
      </c>
      <c r="N30" s="179">
        <v>489</v>
      </c>
      <c r="O30" s="125">
        <f>P30+Q30+R30</f>
        <v>-1220</v>
      </c>
      <c r="P30" s="126"/>
      <c r="Q30" s="77"/>
      <c r="R30" s="77">
        <f>S30+T30+U30</f>
        <v>-1220</v>
      </c>
      <c r="S30" s="77"/>
      <c r="T30" s="77">
        <v>-731</v>
      </c>
      <c r="U30" s="127">
        <v>-489</v>
      </c>
      <c r="V30" s="116">
        <f t="shared" ref="V30:V31" si="28">W30+X30+Y30</f>
        <v>0</v>
      </c>
      <c r="W30" s="178"/>
      <c r="X30" s="117"/>
      <c r="Y30" s="117">
        <f t="shared" ref="Y30:Y31" si="29">Z30+AA30+AB30</f>
        <v>0</v>
      </c>
      <c r="Z30" s="117"/>
      <c r="AA30" s="117">
        <f t="shared" ref="AA30:AA31" si="30">M30+T30</f>
        <v>0</v>
      </c>
      <c r="AB30" s="179">
        <f t="shared" ref="AB30:AB31" si="31">N30+U30</f>
        <v>0</v>
      </c>
      <c r="AC30" s="180"/>
      <c r="AD30" s="135"/>
    </row>
    <row r="31" spans="1:34" s="163" customFormat="1" ht="106.5" customHeight="1" x14ac:dyDescent="0.2">
      <c r="A31" s="15">
        <v>3</v>
      </c>
      <c r="B31" s="168" t="s">
        <v>182</v>
      </c>
      <c r="C31" s="1" t="s">
        <v>179</v>
      </c>
      <c r="D31" s="176">
        <v>2026</v>
      </c>
      <c r="E31" s="10" t="s">
        <v>180</v>
      </c>
      <c r="F31" s="10" t="s">
        <v>181</v>
      </c>
      <c r="G31" s="122">
        <v>2165</v>
      </c>
      <c r="H31" s="114">
        <f>I31+J31+K31</f>
        <v>0</v>
      </c>
      <c r="I31" s="178"/>
      <c r="J31" s="117"/>
      <c r="K31" s="117"/>
      <c r="L31" s="117"/>
      <c r="M31" s="117"/>
      <c r="N31" s="179"/>
      <c r="O31" s="125">
        <f>P31+Q31+R31</f>
        <v>2165</v>
      </c>
      <c r="P31" s="126"/>
      <c r="Q31" s="77"/>
      <c r="R31" s="77">
        <f>S31+T31+U31</f>
        <v>2165</v>
      </c>
      <c r="S31" s="77"/>
      <c r="T31" s="77">
        <v>1191</v>
      </c>
      <c r="U31" s="127">
        <v>974</v>
      </c>
      <c r="V31" s="116">
        <f t="shared" si="28"/>
        <v>2165</v>
      </c>
      <c r="W31" s="178"/>
      <c r="X31" s="117"/>
      <c r="Y31" s="117">
        <f t="shared" si="29"/>
        <v>2165</v>
      </c>
      <c r="Z31" s="117"/>
      <c r="AA31" s="117">
        <f t="shared" si="30"/>
        <v>1191</v>
      </c>
      <c r="AB31" s="179">
        <f t="shared" si="31"/>
        <v>974</v>
      </c>
      <c r="AC31" s="180"/>
      <c r="AD31" s="135"/>
    </row>
    <row r="32" spans="1:34" s="49" customFormat="1" ht="24" customHeight="1" x14ac:dyDescent="0.2">
      <c r="A32" s="156" t="s">
        <v>10</v>
      </c>
      <c r="B32" s="233" t="s">
        <v>19</v>
      </c>
      <c r="C32" s="234"/>
      <c r="D32" s="234"/>
      <c r="E32" s="234"/>
      <c r="F32" s="235"/>
      <c r="G32" s="157">
        <f t="shared" ref="G32:AB32" si="32">SUM(G33:G34)</f>
        <v>6947.0469999999996</v>
      </c>
      <c r="H32" s="157">
        <f t="shared" si="32"/>
        <v>6660</v>
      </c>
      <c r="I32" s="157">
        <f t="shared" si="32"/>
        <v>0</v>
      </c>
      <c r="J32" s="157">
        <f t="shared" si="32"/>
        <v>0</v>
      </c>
      <c r="K32" s="157">
        <f t="shared" si="32"/>
        <v>6660</v>
      </c>
      <c r="L32" s="157">
        <f t="shared" si="32"/>
        <v>0</v>
      </c>
      <c r="M32" s="157">
        <f t="shared" si="32"/>
        <v>6660</v>
      </c>
      <c r="N32" s="157">
        <f t="shared" si="32"/>
        <v>0</v>
      </c>
      <c r="O32" s="157">
        <f t="shared" si="32"/>
        <v>-71</v>
      </c>
      <c r="P32" s="157">
        <f t="shared" si="32"/>
        <v>0</v>
      </c>
      <c r="Q32" s="157">
        <f t="shared" si="32"/>
        <v>0</v>
      </c>
      <c r="R32" s="157">
        <f t="shared" si="32"/>
        <v>-71</v>
      </c>
      <c r="S32" s="157">
        <f t="shared" si="32"/>
        <v>0</v>
      </c>
      <c r="T32" s="157">
        <f t="shared" si="32"/>
        <v>-71</v>
      </c>
      <c r="U32" s="157">
        <f t="shared" si="32"/>
        <v>0</v>
      </c>
      <c r="V32" s="157">
        <f t="shared" si="32"/>
        <v>6589</v>
      </c>
      <c r="W32" s="157">
        <f t="shared" si="32"/>
        <v>0</v>
      </c>
      <c r="X32" s="157">
        <f t="shared" si="32"/>
        <v>0</v>
      </c>
      <c r="Y32" s="157">
        <f t="shared" si="32"/>
        <v>6589</v>
      </c>
      <c r="Z32" s="157">
        <f t="shared" si="32"/>
        <v>0</v>
      </c>
      <c r="AA32" s="157">
        <f t="shared" si="32"/>
        <v>6589</v>
      </c>
      <c r="AB32" s="157">
        <f t="shared" si="32"/>
        <v>0</v>
      </c>
      <c r="AC32" s="161"/>
      <c r="AD32" s="162"/>
      <c r="AE32" s="47"/>
      <c r="AF32" s="47"/>
      <c r="AG32" s="47"/>
    </row>
    <row r="33" spans="1:33" s="23" customFormat="1" ht="53.25" customHeight="1" x14ac:dyDescent="0.2">
      <c r="A33" s="12">
        <v>1</v>
      </c>
      <c r="B33" s="167" t="s">
        <v>31</v>
      </c>
      <c r="C33" s="1" t="s">
        <v>47</v>
      </c>
      <c r="D33" s="2">
        <v>2026</v>
      </c>
      <c r="E33" s="9" t="s">
        <v>41</v>
      </c>
      <c r="F33" s="9" t="s">
        <v>55</v>
      </c>
      <c r="G33" s="14">
        <v>4984.0469999999996</v>
      </c>
      <c r="H33" s="17">
        <f>+I33+J33+K33</f>
        <v>4700</v>
      </c>
      <c r="I33" s="8"/>
      <c r="J33" s="7">
        <v>0</v>
      </c>
      <c r="K33" s="7">
        <f>L33+M33+N33</f>
        <v>4700</v>
      </c>
      <c r="L33" s="8"/>
      <c r="M33" s="7">
        <v>4700</v>
      </c>
      <c r="N33" s="8"/>
      <c r="O33" s="136">
        <f>+P33+Q33+R33</f>
        <v>-64</v>
      </c>
      <c r="P33" s="88"/>
      <c r="Q33" s="88"/>
      <c r="R33" s="85">
        <f>S33+T33+U33</f>
        <v>-64</v>
      </c>
      <c r="S33" s="88"/>
      <c r="T33" s="90">
        <v>-64</v>
      </c>
      <c r="U33" s="8"/>
      <c r="V33" s="17">
        <f>+W33+X33+Y33</f>
        <v>4636</v>
      </c>
      <c r="W33" s="8"/>
      <c r="X33" s="8">
        <f>J33-Q33</f>
        <v>0</v>
      </c>
      <c r="Y33" s="7">
        <f>Z33+AA33+AB33</f>
        <v>4636</v>
      </c>
      <c r="Z33" s="8">
        <f>L33-S33</f>
        <v>0</v>
      </c>
      <c r="AA33" s="6">
        <f>M33+T33</f>
        <v>4636</v>
      </c>
      <c r="AB33" s="8">
        <f>N33-U33</f>
        <v>0</v>
      </c>
      <c r="AC33" s="39"/>
      <c r="AD33" s="123"/>
    </row>
    <row r="34" spans="1:33" s="166" customFormat="1" ht="58.5" customHeight="1" x14ac:dyDescent="0.2">
      <c r="A34" s="12">
        <v>2</v>
      </c>
      <c r="B34" s="167" t="s">
        <v>32</v>
      </c>
      <c r="C34" s="1" t="s">
        <v>47</v>
      </c>
      <c r="D34" s="9">
        <v>2026</v>
      </c>
      <c r="E34" s="9" t="s">
        <v>42</v>
      </c>
      <c r="F34" s="9" t="s">
        <v>56</v>
      </c>
      <c r="G34" s="13">
        <v>1963</v>
      </c>
      <c r="H34" s="17">
        <f>+I34+J34+K34</f>
        <v>1960</v>
      </c>
      <c r="I34" s="21"/>
      <c r="J34" s="17"/>
      <c r="K34" s="7">
        <f t="shared" ref="K34" si="33">L34+M34+N34</f>
        <v>1960</v>
      </c>
      <c r="L34" s="7"/>
      <c r="M34" s="7">
        <v>1960</v>
      </c>
      <c r="N34" s="55"/>
      <c r="O34" s="136">
        <f>+P34+Q34+R34</f>
        <v>-7</v>
      </c>
      <c r="P34" s="137"/>
      <c r="Q34" s="89">
        <v>0</v>
      </c>
      <c r="R34" s="85">
        <f t="shared" ref="R34" si="34">S34+T34+U34</f>
        <v>-7</v>
      </c>
      <c r="S34" s="85"/>
      <c r="T34" s="85">
        <v>-7</v>
      </c>
      <c r="U34" s="55"/>
      <c r="V34" s="17">
        <f>+W34+X34+Y34</f>
        <v>1953</v>
      </c>
      <c r="W34" s="21"/>
      <c r="X34" s="8">
        <f t="shared" ref="X34" si="35">J34-Q34</f>
        <v>0</v>
      </c>
      <c r="Y34" s="7">
        <f t="shared" ref="Y34" si="36">Z34+AA34+AB34</f>
        <v>1953</v>
      </c>
      <c r="Z34" s="8">
        <f t="shared" ref="Z34:AB34" si="37">L34-S34</f>
        <v>0</v>
      </c>
      <c r="AA34" s="6">
        <f t="shared" ref="AA34" si="38">M34+T34</f>
        <v>1953</v>
      </c>
      <c r="AB34" s="8">
        <f t="shared" si="37"/>
        <v>0</v>
      </c>
      <c r="AC34" s="43"/>
      <c r="AD34" s="135"/>
    </row>
    <row r="35" spans="1:33" s="26" customFormat="1" ht="23.25" customHeight="1" x14ac:dyDescent="0.2">
      <c r="A35" s="156" t="s">
        <v>61</v>
      </c>
      <c r="B35" s="213" t="s">
        <v>20</v>
      </c>
      <c r="C35" s="213"/>
      <c r="D35" s="213"/>
      <c r="E35" s="213"/>
      <c r="F35" s="213"/>
      <c r="G35" s="164">
        <f>SUM(G36:G49)</f>
        <v>22994.108</v>
      </c>
      <c r="H35" s="164">
        <f>I35+J35+K35</f>
        <v>22776</v>
      </c>
      <c r="I35" s="164">
        <f t="shared" ref="I35:N35" si="39">SUM(I36:I49)</f>
        <v>0</v>
      </c>
      <c r="J35" s="164">
        <f t="shared" si="39"/>
        <v>0</v>
      </c>
      <c r="K35" s="164">
        <f t="shared" si="39"/>
        <v>22776</v>
      </c>
      <c r="L35" s="164">
        <f t="shared" si="39"/>
        <v>0</v>
      </c>
      <c r="M35" s="164">
        <f t="shared" si="39"/>
        <v>16606</v>
      </c>
      <c r="N35" s="164">
        <f t="shared" si="39"/>
        <v>6170</v>
      </c>
      <c r="O35" s="164">
        <f>P35+Q35+R35</f>
        <v>-1450</v>
      </c>
      <c r="P35" s="164">
        <f>SUM(P36:P49)</f>
        <v>0</v>
      </c>
      <c r="Q35" s="164">
        <f>SUM(Q36:Q49)</f>
        <v>0</v>
      </c>
      <c r="R35" s="164">
        <f>S35+T35+U35</f>
        <v>-1450</v>
      </c>
      <c r="S35" s="164">
        <f t="shared" ref="S35:AB35" si="40">SUM(S36:S49)</f>
        <v>0</v>
      </c>
      <c r="T35" s="164">
        <f t="shared" si="40"/>
        <v>-1127</v>
      </c>
      <c r="U35" s="164">
        <f t="shared" si="40"/>
        <v>-323</v>
      </c>
      <c r="V35" s="164">
        <f t="shared" si="40"/>
        <v>21326</v>
      </c>
      <c r="W35" s="164">
        <f t="shared" si="40"/>
        <v>0</v>
      </c>
      <c r="X35" s="164">
        <f t="shared" si="40"/>
        <v>0</v>
      </c>
      <c r="Y35" s="164">
        <f t="shared" si="40"/>
        <v>21326</v>
      </c>
      <c r="Z35" s="164">
        <f t="shared" si="40"/>
        <v>0</v>
      </c>
      <c r="AA35" s="164">
        <f t="shared" si="40"/>
        <v>15479</v>
      </c>
      <c r="AB35" s="164">
        <f t="shared" si="40"/>
        <v>5847</v>
      </c>
      <c r="AC35" s="158"/>
      <c r="AD35" s="165"/>
    </row>
    <row r="36" spans="1:33" ht="73.5" customHeight="1" x14ac:dyDescent="0.2">
      <c r="A36" s="12">
        <v>1</v>
      </c>
      <c r="B36" s="167" t="s">
        <v>33</v>
      </c>
      <c r="C36" s="1" t="s">
        <v>47</v>
      </c>
      <c r="D36" s="2">
        <v>2026</v>
      </c>
      <c r="E36" s="9" t="s">
        <v>43</v>
      </c>
      <c r="F36" s="9" t="s">
        <v>57</v>
      </c>
      <c r="G36" s="14">
        <v>2006.1079999999999</v>
      </c>
      <c r="H36" s="17">
        <f>+I36+J36+K36</f>
        <v>2000</v>
      </c>
      <c r="I36" s="21"/>
      <c r="J36" s="57"/>
      <c r="K36" s="7">
        <f>L36+M36+N36</f>
        <v>2000</v>
      </c>
      <c r="L36" s="7"/>
      <c r="M36" s="7">
        <v>2000</v>
      </c>
      <c r="N36" s="55"/>
      <c r="O36" s="136">
        <f>+P36+Q36+R36</f>
        <v>-24</v>
      </c>
      <c r="P36" s="137"/>
      <c r="Q36" s="138">
        <v>0</v>
      </c>
      <c r="R36" s="85">
        <f>S36+T36+U36</f>
        <v>-24</v>
      </c>
      <c r="S36" s="85"/>
      <c r="T36" s="85">
        <v>-24</v>
      </c>
      <c r="U36" s="55"/>
      <c r="V36" s="17">
        <f>+W36+X36+Y36</f>
        <v>1976</v>
      </c>
      <c r="W36" s="21"/>
      <c r="X36" s="57">
        <f>J36+Q36</f>
        <v>0</v>
      </c>
      <c r="Y36" s="7">
        <f>Z36+AA36+AB36</f>
        <v>1976</v>
      </c>
      <c r="Z36" s="7">
        <f>L36-S36</f>
        <v>0</v>
      </c>
      <c r="AA36" s="7">
        <f>M36+T36</f>
        <v>1976</v>
      </c>
      <c r="AB36" s="55">
        <f>N36-U36</f>
        <v>0</v>
      </c>
      <c r="AC36" s="43"/>
      <c r="AD36" s="132"/>
      <c r="AF36" s="23"/>
      <c r="AG36" s="23"/>
    </row>
    <row r="37" spans="1:33" ht="58.5" customHeight="1" x14ac:dyDescent="0.2">
      <c r="A37" s="12">
        <v>2</v>
      </c>
      <c r="B37" s="168" t="s">
        <v>71</v>
      </c>
      <c r="C37" s="1" t="s">
        <v>47</v>
      </c>
      <c r="D37" s="2">
        <v>2026</v>
      </c>
      <c r="E37" s="10" t="s">
        <v>90</v>
      </c>
      <c r="F37" s="10" t="s">
        <v>97</v>
      </c>
      <c r="G37" s="19">
        <v>2100</v>
      </c>
      <c r="H37" s="17">
        <f>+I37+J37+K37</f>
        <v>2080</v>
      </c>
      <c r="I37" s="21"/>
      <c r="J37" s="6"/>
      <c r="K37" s="7">
        <f t="shared" ref="K37:K49" si="41">L37+M37+N37</f>
        <v>2080</v>
      </c>
      <c r="L37" s="7"/>
      <c r="M37" s="17">
        <v>2080</v>
      </c>
      <c r="N37" s="55"/>
      <c r="O37" s="139">
        <f>+P37+Q37+R37</f>
        <v>-96</v>
      </c>
      <c r="P37" s="140"/>
      <c r="Q37" s="141">
        <v>0</v>
      </c>
      <c r="R37" s="142">
        <f>S37+T37+U37</f>
        <v>-96</v>
      </c>
      <c r="S37" s="142"/>
      <c r="T37" s="139">
        <v>-96</v>
      </c>
      <c r="U37" s="143"/>
      <c r="V37" s="17">
        <f>+W37+X37+Y37</f>
        <v>1984</v>
      </c>
      <c r="W37" s="21"/>
      <c r="X37" s="57">
        <f t="shared" ref="X37:X49" si="42">J37-Q37</f>
        <v>0</v>
      </c>
      <c r="Y37" s="7">
        <f>Z37+AA37+AB37</f>
        <v>1984</v>
      </c>
      <c r="Z37" s="7">
        <f t="shared" ref="Z37:AB49" si="43">L37-S37</f>
        <v>0</v>
      </c>
      <c r="AA37" s="7">
        <f t="shared" ref="AA37:AA38" si="44">M37+T37</f>
        <v>1984</v>
      </c>
      <c r="AB37" s="55">
        <f>N37-U37</f>
        <v>0</v>
      </c>
      <c r="AC37" s="22"/>
      <c r="AD37" s="135"/>
      <c r="AF37" s="23"/>
      <c r="AG37" s="23"/>
    </row>
    <row r="38" spans="1:33" s="23" customFormat="1" ht="86.25" customHeight="1" x14ac:dyDescent="0.2">
      <c r="A38" s="12">
        <v>3</v>
      </c>
      <c r="B38" s="168" t="s">
        <v>72</v>
      </c>
      <c r="C38" s="1" t="s">
        <v>47</v>
      </c>
      <c r="D38" s="2">
        <v>2026</v>
      </c>
      <c r="E38" s="10" t="s">
        <v>110</v>
      </c>
      <c r="F38" s="10" t="s">
        <v>112</v>
      </c>
      <c r="G38" s="19">
        <v>1869</v>
      </c>
      <c r="H38" s="17">
        <f t="shared" ref="H38:H49" si="45">+I38+J38+K38</f>
        <v>1850</v>
      </c>
      <c r="I38" s="21"/>
      <c r="J38" s="6"/>
      <c r="K38" s="7">
        <f t="shared" si="41"/>
        <v>1850</v>
      </c>
      <c r="L38" s="7"/>
      <c r="M38" s="17">
        <v>1850</v>
      </c>
      <c r="N38" s="55"/>
      <c r="O38" s="139">
        <f t="shared" ref="O38:O49" si="46">+P38+Q38+R38</f>
        <v>-80</v>
      </c>
      <c r="P38" s="140"/>
      <c r="Q38" s="141">
        <v>0</v>
      </c>
      <c r="R38" s="142">
        <f t="shared" ref="R38:R49" si="47">S38+T38+U38</f>
        <v>-80</v>
      </c>
      <c r="S38" s="142"/>
      <c r="T38" s="139">
        <v>-80</v>
      </c>
      <c r="U38" s="143"/>
      <c r="V38" s="17">
        <f t="shared" ref="V38:V49" si="48">+W38+X38+Y38</f>
        <v>1770</v>
      </c>
      <c r="W38" s="21"/>
      <c r="X38" s="57">
        <f t="shared" si="42"/>
        <v>0</v>
      </c>
      <c r="Y38" s="7">
        <f t="shared" ref="Y38:Y49" si="49">Z38+AA38+AB38</f>
        <v>1770</v>
      </c>
      <c r="Z38" s="7">
        <f t="shared" si="43"/>
        <v>0</v>
      </c>
      <c r="AA38" s="7">
        <f t="shared" si="44"/>
        <v>1770</v>
      </c>
      <c r="AB38" s="55">
        <f t="shared" si="43"/>
        <v>0</v>
      </c>
      <c r="AC38" s="22"/>
      <c r="AD38" s="135"/>
    </row>
    <row r="39" spans="1:33" s="23" customFormat="1" ht="84" customHeight="1" x14ac:dyDescent="0.2">
      <c r="A39" s="12">
        <v>4</v>
      </c>
      <c r="B39" s="168" t="s">
        <v>73</v>
      </c>
      <c r="C39" s="1" t="s">
        <v>47</v>
      </c>
      <c r="D39" s="2">
        <v>2026</v>
      </c>
      <c r="E39" s="9" t="s">
        <v>99</v>
      </c>
      <c r="F39" s="10" t="s">
        <v>113</v>
      </c>
      <c r="G39" s="14">
        <v>1755</v>
      </c>
      <c r="H39" s="17">
        <f t="shared" si="45"/>
        <v>1735</v>
      </c>
      <c r="I39" s="21"/>
      <c r="J39" s="6"/>
      <c r="K39" s="7">
        <f t="shared" si="41"/>
        <v>1735</v>
      </c>
      <c r="L39" s="7"/>
      <c r="M39" s="17">
        <v>1735</v>
      </c>
      <c r="N39" s="55"/>
      <c r="O39" s="139">
        <f t="shared" si="46"/>
        <v>-148</v>
      </c>
      <c r="P39" s="140"/>
      <c r="Q39" s="141">
        <v>0</v>
      </c>
      <c r="R39" s="142">
        <f t="shared" si="47"/>
        <v>-148</v>
      </c>
      <c r="S39" s="142"/>
      <c r="T39" s="139">
        <v>-148</v>
      </c>
      <c r="U39" s="143"/>
      <c r="V39" s="17">
        <f t="shared" si="48"/>
        <v>1587</v>
      </c>
      <c r="W39" s="21"/>
      <c r="X39" s="57">
        <f t="shared" si="42"/>
        <v>0</v>
      </c>
      <c r="Y39" s="7">
        <f t="shared" si="49"/>
        <v>1587</v>
      </c>
      <c r="Z39" s="7">
        <f t="shared" si="43"/>
        <v>0</v>
      </c>
      <c r="AA39" s="7">
        <f t="shared" ref="AA39:AA49" si="50">M39+T39</f>
        <v>1587</v>
      </c>
      <c r="AB39" s="55">
        <f t="shared" si="43"/>
        <v>0</v>
      </c>
      <c r="AC39" s="22"/>
      <c r="AD39" s="135"/>
    </row>
    <row r="40" spans="1:33" ht="69" customHeight="1" x14ac:dyDescent="0.2">
      <c r="A40" s="12">
        <v>5</v>
      </c>
      <c r="B40" s="168" t="s">
        <v>74</v>
      </c>
      <c r="C40" s="1" t="s">
        <v>47</v>
      </c>
      <c r="D40" s="2">
        <v>2026</v>
      </c>
      <c r="E40" s="9" t="s">
        <v>100</v>
      </c>
      <c r="F40" s="10" t="s">
        <v>114</v>
      </c>
      <c r="G40" s="14">
        <v>1252</v>
      </c>
      <c r="H40" s="17">
        <f t="shared" si="45"/>
        <v>1240</v>
      </c>
      <c r="I40" s="21"/>
      <c r="J40" s="6"/>
      <c r="K40" s="7">
        <f t="shared" si="41"/>
        <v>1240</v>
      </c>
      <c r="L40" s="7"/>
      <c r="M40" s="17">
        <v>1240</v>
      </c>
      <c r="N40" s="55"/>
      <c r="O40" s="139">
        <f t="shared" si="46"/>
        <v>-108</v>
      </c>
      <c r="P40" s="140"/>
      <c r="Q40" s="141">
        <v>0</v>
      </c>
      <c r="R40" s="142">
        <f t="shared" si="47"/>
        <v>-108</v>
      </c>
      <c r="S40" s="142"/>
      <c r="T40" s="139">
        <v>-108</v>
      </c>
      <c r="U40" s="143"/>
      <c r="V40" s="17">
        <f t="shared" si="48"/>
        <v>1132</v>
      </c>
      <c r="W40" s="21"/>
      <c r="X40" s="57">
        <f t="shared" si="42"/>
        <v>0</v>
      </c>
      <c r="Y40" s="7">
        <f t="shared" si="49"/>
        <v>1132</v>
      </c>
      <c r="Z40" s="7">
        <f t="shared" si="43"/>
        <v>0</v>
      </c>
      <c r="AA40" s="7">
        <f t="shared" si="50"/>
        <v>1132</v>
      </c>
      <c r="AB40" s="55">
        <f t="shared" si="43"/>
        <v>0</v>
      </c>
      <c r="AC40" s="22"/>
      <c r="AD40" s="144">
        <f>H32+O32</f>
        <v>6589</v>
      </c>
      <c r="AF40" s="23"/>
      <c r="AG40" s="23"/>
    </row>
    <row r="41" spans="1:33" ht="63" customHeight="1" x14ac:dyDescent="0.2">
      <c r="A41" s="12">
        <v>6</v>
      </c>
      <c r="B41" s="168" t="s">
        <v>75</v>
      </c>
      <c r="C41" s="1" t="s">
        <v>47</v>
      </c>
      <c r="D41" s="2">
        <v>2026</v>
      </c>
      <c r="E41" s="9" t="s">
        <v>101</v>
      </c>
      <c r="F41" s="10" t="s">
        <v>115</v>
      </c>
      <c r="G41" s="14">
        <v>1459</v>
      </c>
      <c r="H41" s="17">
        <f t="shared" si="45"/>
        <v>1444</v>
      </c>
      <c r="I41" s="21"/>
      <c r="J41" s="6"/>
      <c r="K41" s="7">
        <f t="shared" si="41"/>
        <v>1444</v>
      </c>
      <c r="L41" s="7"/>
      <c r="M41" s="17">
        <v>1444</v>
      </c>
      <c r="N41" s="55"/>
      <c r="O41" s="139">
        <f t="shared" si="46"/>
        <v>-125</v>
      </c>
      <c r="P41" s="140"/>
      <c r="Q41" s="141">
        <v>0</v>
      </c>
      <c r="R41" s="142">
        <f t="shared" si="47"/>
        <v>-125</v>
      </c>
      <c r="S41" s="142"/>
      <c r="T41" s="139">
        <v>-125</v>
      </c>
      <c r="U41" s="55"/>
      <c r="V41" s="17">
        <f t="shared" si="48"/>
        <v>1319</v>
      </c>
      <c r="W41" s="21"/>
      <c r="X41" s="57">
        <f t="shared" si="42"/>
        <v>0</v>
      </c>
      <c r="Y41" s="7">
        <f t="shared" si="49"/>
        <v>1319</v>
      </c>
      <c r="Z41" s="7">
        <f t="shared" si="43"/>
        <v>0</v>
      </c>
      <c r="AA41" s="7">
        <f t="shared" si="50"/>
        <v>1319</v>
      </c>
      <c r="AB41" s="55">
        <f t="shared" si="43"/>
        <v>0</v>
      </c>
      <c r="AC41" s="22"/>
      <c r="AD41" s="135"/>
      <c r="AF41" s="23"/>
    </row>
    <row r="42" spans="1:33" ht="69.75" customHeight="1" x14ac:dyDescent="0.2">
      <c r="A42" s="12">
        <v>7</v>
      </c>
      <c r="B42" s="168" t="s">
        <v>76</v>
      </c>
      <c r="C42" s="1" t="s">
        <v>47</v>
      </c>
      <c r="D42" s="2">
        <v>2026</v>
      </c>
      <c r="E42" s="9" t="s">
        <v>102</v>
      </c>
      <c r="F42" s="10" t="s">
        <v>116</v>
      </c>
      <c r="G42" s="14">
        <v>1170</v>
      </c>
      <c r="H42" s="17">
        <f t="shared" si="45"/>
        <v>1158</v>
      </c>
      <c r="I42" s="21"/>
      <c r="J42" s="6"/>
      <c r="K42" s="7">
        <f t="shared" si="41"/>
        <v>1158</v>
      </c>
      <c r="L42" s="7"/>
      <c r="M42" s="17">
        <v>1158</v>
      </c>
      <c r="N42" s="55"/>
      <c r="O42" s="139">
        <f t="shared" si="46"/>
        <v>-100</v>
      </c>
      <c r="P42" s="140"/>
      <c r="Q42" s="141">
        <v>0</v>
      </c>
      <c r="R42" s="142">
        <f t="shared" si="47"/>
        <v>-100</v>
      </c>
      <c r="S42" s="142"/>
      <c r="T42" s="139">
        <v>-100</v>
      </c>
      <c r="U42" s="55"/>
      <c r="V42" s="17">
        <f t="shared" si="48"/>
        <v>1058</v>
      </c>
      <c r="W42" s="21"/>
      <c r="X42" s="57">
        <f t="shared" si="42"/>
        <v>0</v>
      </c>
      <c r="Y42" s="7">
        <f t="shared" si="49"/>
        <v>1058</v>
      </c>
      <c r="Z42" s="7">
        <f t="shared" si="43"/>
        <v>0</v>
      </c>
      <c r="AA42" s="7">
        <f t="shared" si="50"/>
        <v>1058</v>
      </c>
      <c r="AB42" s="55">
        <f t="shared" si="43"/>
        <v>0</v>
      </c>
      <c r="AC42" s="22"/>
      <c r="AD42" s="135"/>
      <c r="AF42" s="23"/>
    </row>
    <row r="43" spans="1:33" ht="60.75" customHeight="1" x14ac:dyDescent="0.2">
      <c r="A43" s="12">
        <v>8</v>
      </c>
      <c r="B43" s="167" t="s">
        <v>77</v>
      </c>
      <c r="C43" s="1" t="s">
        <v>47</v>
      </c>
      <c r="D43" s="2">
        <v>2026</v>
      </c>
      <c r="E43" s="9" t="s">
        <v>103</v>
      </c>
      <c r="F43" s="10" t="s">
        <v>117</v>
      </c>
      <c r="G43" s="14">
        <v>984</v>
      </c>
      <c r="H43" s="17">
        <f t="shared" si="45"/>
        <v>974</v>
      </c>
      <c r="I43" s="21"/>
      <c r="J43" s="57"/>
      <c r="K43" s="7">
        <f t="shared" si="41"/>
        <v>974</v>
      </c>
      <c r="L43" s="7"/>
      <c r="M43" s="17">
        <v>974</v>
      </c>
      <c r="N43" s="55"/>
      <c r="O43" s="139">
        <f t="shared" si="46"/>
        <v>-81</v>
      </c>
      <c r="P43" s="140"/>
      <c r="Q43" s="145">
        <v>0</v>
      </c>
      <c r="R43" s="142">
        <f t="shared" si="47"/>
        <v>-81</v>
      </c>
      <c r="S43" s="142"/>
      <c r="T43" s="139">
        <v>-81</v>
      </c>
      <c r="U43" s="55"/>
      <c r="V43" s="17">
        <f t="shared" si="48"/>
        <v>893</v>
      </c>
      <c r="W43" s="21"/>
      <c r="X43" s="57">
        <f t="shared" si="42"/>
        <v>0</v>
      </c>
      <c r="Y43" s="7">
        <f t="shared" si="49"/>
        <v>893</v>
      </c>
      <c r="Z43" s="7">
        <f t="shared" si="43"/>
        <v>0</v>
      </c>
      <c r="AA43" s="7">
        <f t="shared" si="50"/>
        <v>893</v>
      </c>
      <c r="AB43" s="55">
        <f t="shared" si="43"/>
        <v>0</v>
      </c>
      <c r="AC43" s="22"/>
      <c r="AD43" s="135"/>
      <c r="AF43" s="23"/>
    </row>
    <row r="44" spans="1:33" ht="75" customHeight="1" x14ac:dyDescent="0.2">
      <c r="A44" s="12">
        <v>9</v>
      </c>
      <c r="B44" s="167" t="s">
        <v>78</v>
      </c>
      <c r="C44" s="1" t="s">
        <v>47</v>
      </c>
      <c r="D44" s="2">
        <v>2026</v>
      </c>
      <c r="E44" s="9" t="s">
        <v>104</v>
      </c>
      <c r="F44" s="10" t="s">
        <v>118</v>
      </c>
      <c r="G44" s="14">
        <v>631</v>
      </c>
      <c r="H44" s="17">
        <f t="shared" si="45"/>
        <v>625</v>
      </c>
      <c r="I44" s="21"/>
      <c r="J44" s="57"/>
      <c r="K44" s="7">
        <f t="shared" si="41"/>
        <v>625</v>
      </c>
      <c r="L44" s="7"/>
      <c r="M44" s="17">
        <v>625</v>
      </c>
      <c r="N44" s="55"/>
      <c r="O44" s="139">
        <f t="shared" si="46"/>
        <v>-52</v>
      </c>
      <c r="P44" s="140"/>
      <c r="Q44" s="145">
        <v>0</v>
      </c>
      <c r="R44" s="142">
        <f t="shared" si="47"/>
        <v>-52</v>
      </c>
      <c r="S44" s="142"/>
      <c r="T44" s="139">
        <v>-52</v>
      </c>
      <c r="U44" s="55"/>
      <c r="V44" s="17">
        <f t="shared" si="48"/>
        <v>573</v>
      </c>
      <c r="W44" s="21"/>
      <c r="X44" s="57">
        <f t="shared" si="42"/>
        <v>0</v>
      </c>
      <c r="Y44" s="7">
        <f t="shared" si="49"/>
        <v>573</v>
      </c>
      <c r="Z44" s="7">
        <f t="shared" si="43"/>
        <v>0</v>
      </c>
      <c r="AA44" s="7">
        <f t="shared" si="50"/>
        <v>573</v>
      </c>
      <c r="AB44" s="55">
        <f t="shared" si="43"/>
        <v>0</v>
      </c>
      <c r="AC44" s="22"/>
      <c r="AD44" s="135"/>
      <c r="AF44" s="23"/>
    </row>
    <row r="45" spans="1:33" ht="109.5" customHeight="1" x14ac:dyDescent="0.2">
      <c r="A45" s="12">
        <v>10</v>
      </c>
      <c r="B45" s="167" t="s">
        <v>79</v>
      </c>
      <c r="C45" s="1" t="s">
        <v>47</v>
      </c>
      <c r="D45" s="2">
        <v>2026</v>
      </c>
      <c r="E45" s="9" t="s">
        <v>105</v>
      </c>
      <c r="F45" s="10" t="s">
        <v>119</v>
      </c>
      <c r="G45" s="19">
        <v>2160</v>
      </c>
      <c r="H45" s="17">
        <f t="shared" si="45"/>
        <v>2140</v>
      </c>
      <c r="I45" s="21"/>
      <c r="J45" s="58"/>
      <c r="K45" s="7">
        <f t="shared" si="41"/>
        <v>2140</v>
      </c>
      <c r="L45" s="7"/>
      <c r="M45" s="17">
        <v>2140</v>
      </c>
      <c r="N45" s="55"/>
      <c r="O45" s="136">
        <f t="shared" si="46"/>
        <v>-188</v>
      </c>
      <c r="P45" s="84"/>
      <c r="Q45" s="146">
        <v>0</v>
      </c>
      <c r="R45" s="85">
        <f t="shared" si="47"/>
        <v>-188</v>
      </c>
      <c r="S45" s="85"/>
      <c r="T45" s="136">
        <v>-188</v>
      </c>
      <c r="U45" s="55"/>
      <c r="V45" s="17">
        <f t="shared" si="48"/>
        <v>1952</v>
      </c>
      <c r="W45" s="21"/>
      <c r="X45" s="57">
        <f t="shared" si="42"/>
        <v>0</v>
      </c>
      <c r="Y45" s="7">
        <f t="shared" si="49"/>
        <v>1952</v>
      </c>
      <c r="Z45" s="7">
        <f t="shared" si="43"/>
        <v>0</v>
      </c>
      <c r="AA45" s="7">
        <f t="shared" si="50"/>
        <v>1952</v>
      </c>
      <c r="AB45" s="55">
        <f t="shared" si="43"/>
        <v>0</v>
      </c>
      <c r="AC45" s="22"/>
      <c r="AD45" s="135">
        <f>H35+O35</f>
        <v>21326</v>
      </c>
      <c r="AF45" s="23"/>
    </row>
    <row r="46" spans="1:33" ht="90.75" customHeight="1" x14ac:dyDescent="0.2">
      <c r="A46" s="12">
        <v>11</v>
      </c>
      <c r="B46" s="167" t="s">
        <v>80</v>
      </c>
      <c r="C46" s="1" t="s">
        <v>47</v>
      </c>
      <c r="D46" s="2">
        <v>2026</v>
      </c>
      <c r="E46" s="9" t="s">
        <v>106</v>
      </c>
      <c r="F46" s="10" t="s">
        <v>120</v>
      </c>
      <c r="G46" s="19">
        <v>1375</v>
      </c>
      <c r="H46" s="17">
        <f t="shared" si="45"/>
        <v>1360</v>
      </c>
      <c r="I46" s="21"/>
      <c r="J46" s="58"/>
      <c r="K46" s="7">
        <f t="shared" si="41"/>
        <v>1360</v>
      </c>
      <c r="L46" s="7"/>
      <c r="M46" s="17">
        <v>1360</v>
      </c>
      <c r="N46" s="55"/>
      <c r="O46" s="136">
        <f t="shared" si="46"/>
        <v>-125</v>
      </c>
      <c r="P46" s="84"/>
      <c r="Q46" s="146">
        <v>0</v>
      </c>
      <c r="R46" s="85">
        <f t="shared" si="47"/>
        <v>-125</v>
      </c>
      <c r="S46" s="85"/>
      <c r="T46" s="136">
        <v>-125</v>
      </c>
      <c r="U46" s="55"/>
      <c r="V46" s="17">
        <f t="shared" si="48"/>
        <v>1235</v>
      </c>
      <c r="W46" s="21"/>
      <c r="X46" s="57">
        <f t="shared" si="42"/>
        <v>0</v>
      </c>
      <c r="Y46" s="7">
        <f t="shared" si="49"/>
        <v>1235</v>
      </c>
      <c r="Z46" s="7">
        <f t="shared" si="43"/>
        <v>0</v>
      </c>
      <c r="AA46" s="7">
        <f t="shared" si="50"/>
        <v>1235</v>
      </c>
      <c r="AB46" s="55">
        <f>N46+U46</f>
        <v>0</v>
      </c>
      <c r="AC46" s="22"/>
      <c r="AD46" s="135"/>
      <c r="AF46" s="23"/>
    </row>
    <row r="47" spans="1:33" s="23" customFormat="1" ht="77.25" customHeight="1" x14ac:dyDescent="0.2">
      <c r="A47" s="12">
        <v>12</v>
      </c>
      <c r="B47" s="170" t="s">
        <v>82</v>
      </c>
      <c r="C47" s="1" t="s">
        <v>47</v>
      </c>
      <c r="D47" s="2">
        <v>2026</v>
      </c>
      <c r="E47" s="9" t="s">
        <v>108</v>
      </c>
      <c r="F47" s="10" t="s">
        <v>128</v>
      </c>
      <c r="G47" s="19">
        <v>1690</v>
      </c>
      <c r="H47" s="17">
        <f t="shared" si="45"/>
        <v>1673</v>
      </c>
      <c r="I47" s="21"/>
      <c r="J47" s="58"/>
      <c r="K47" s="7">
        <f t="shared" si="41"/>
        <v>1673</v>
      </c>
      <c r="L47" s="7"/>
      <c r="M47" s="17"/>
      <c r="N47" s="55">
        <v>1673</v>
      </c>
      <c r="O47" s="136">
        <f t="shared" si="46"/>
        <v>-71</v>
      </c>
      <c r="P47" s="84"/>
      <c r="Q47" s="146">
        <v>0</v>
      </c>
      <c r="R47" s="85">
        <f t="shared" si="47"/>
        <v>-71</v>
      </c>
      <c r="S47" s="85"/>
      <c r="T47" s="136"/>
      <c r="U47" s="54">
        <v>-71</v>
      </c>
      <c r="V47" s="17">
        <f t="shared" si="48"/>
        <v>1602</v>
      </c>
      <c r="W47" s="21"/>
      <c r="X47" s="57">
        <f t="shared" si="42"/>
        <v>0</v>
      </c>
      <c r="Y47" s="7">
        <f t="shared" si="49"/>
        <v>1602</v>
      </c>
      <c r="Z47" s="7">
        <f t="shared" si="43"/>
        <v>0</v>
      </c>
      <c r="AA47" s="7">
        <f t="shared" si="50"/>
        <v>0</v>
      </c>
      <c r="AB47" s="55">
        <f t="shared" ref="AB47:AB49" si="51">N47+U47</f>
        <v>1602</v>
      </c>
      <c r="AC47" s="22"/>
      <c r="AD47" s="135"/>
    </row>
    <row r="48" spans="1:33" s="23" customFormat="1" ht="89.25" customHeight="1" x14ac:dyDescent="0.2">
      <c r="A48" s="12">
        <v>13</v>
      </c>
      <c r="B48" s="170" t="s">
        <v>83</v>
      </c>
      <c r="C48" s="1" t="s">
        <v>47</v>
      </c>
      <c r="D48" s="2">
        <v>2026</v>
      </c>
      <c r="E48" s="9" t="s">
        <v>107</v>
      </c>
      <c r="F48" s="10" t="s">
        <v>129</v>
      </c>
      <c r="G48" s="7">
        <v>2255</v>
      </c>
      <c r="H48" s="17">
        <f t="shared" si="45"/>
        <v>2232</v>
      </c>
      <c r="I48" s="21"/>
      <c r="J48" s="58"/>
      <c r="K48" s="7">
        <f t="shared" si="41"/>
        <v>2232</v>
      </c>
      <c r="L48" s="7"/>
      <c r="M48" s="17"/>
      <c r="N48" s="55">
        <v>2232</v>
      </c>
      <c r="O48" s="136">
        <f t="shared" si="46"/>
        <v>-110</v>
      </c>
      <c r="P48" s="84"/>
      <c r="Q48" s="146">
        <v>0</v>
      </c>
      <c r="R48" s="85">
        <f t="shared" si="47"/>
        <v>-110</v>
      </c>
      <c r="S48" s="85"/>
      <c r="T48" s="136"/>
      <c r="U48" s="54">
        <v>-110</v>
      </c>
      <c r="V48" s="17">
        <f t="shared" si="48"/>
        <v>2122</v>
      </c>
      <c r="W48" s="21"/>
      <c r="X48" s="57">
        <f t="shared" si="42"/>
        <v>0</v>
      </c>
      <c r="Y48" s="7">
        <f t="shared" si="49"/>
        <v>2122</v>
      </c>
      <c r="Z48" s="7">
        <f t="shared" si="43"/>
        <v>0</v>
      </c>
      <c r="AA48" s="7">
        <f t="shared" si="50"/>
        <v>0</v>
      </c>
      <c r="AB48" s="55">
        <f t="shared" si="51"/>
        <v>2122</v>
      </c>
      <c r="AC48" s="22"/>
      <c r="AD48" s="135"/>
    </row>
    <row r="49" spans="1:31" ht="67.5" customHeight="1" x14ac:dyDescent="0.2">
      <c r="A49" s="184">
        <v>14</v>
      </c>
      <c r="B49" s="185" t="s">
        <v>84</v>
      </c>
      <c r="C49" s="186" t="s">
        <v>47</v>
      </c>
      <c r="D49" s="187">
        <v>2026</v>
      </c>
      <c r="E49" s="188" t="s">
        <v>109</v>
      </c>
      <c r="F49" s="189" t="s">
        <v>130</v>
      </c>
      <c r="G49" s="190">
        <v>2288</v>
      </c>
      <c r="H49" s="191">
        <f t="shared" si="45"/>
        <v>2265</v>
      </c>
      <c r="I49" s="192"/>
      <c r="J49" s="193"/>
      <c r="K49" s="194">
        <f t="shared" si="41"/>
        <v>2265</v>
      </c>
      <c r="L49" s="194"/>
      <c r="M49" s="191"/>
      <c r="N49" s="195">
        <v>2265</v>
      </c>
      <c r="O49" s="196">
        <f t="shared" si="46"/>
        <v>-142</v>
      </c>
      <c r="P49" s="197"/>
      <c r="Q49" s="198">
        <v>0</v>
      </c>
      <c r="R49" s="199">
        <f t="shared" si="47"/>
        <v>-142</v>
      </c>
      <c r="S49" s="199"/>
      <c r="T49" s="196"/>
      <c r="U49" s="200">
        <v>-142</v>
      </c>
      <c r="V49" s="191">
        <f t="shared" si="48"/>
        <v>2123</v>
      </c>
      <c r="W49" s="192"/>
      <c r="X49" s="201">
        <f t="shared" si="42"/>
        <v>0</v>
      </c>
      <c r="Y49" s="194">
        <f t="shared" si="49"/>
        <v>2123</v>
      </c>
      <c r="Z49" s="194">
        <f t="shared" si="43"/>
        <v>0</v>
      </c>
      <c r="AA49" s="194">
        <f t="shared" si="50"/>
        <v>0</v>
      </c>
      <c r="AB49" s="195">
        <f t="shared" si="51"/>
        <v>2123</v>
      </c>
      <c r="AC49" s="202"/>
      <c r="AD49" s="135"/>
      <c r="AE49" s="148" t="e">
        <f>48437-#REF!</f>
        <v>#REF!</v>
      </c>
    </row>
    <row r="50" spans="1:31" s="66" customFormat="1" ht="33.6" hidden="1" customHeight="1" x14ac:dyDescent="0.2">
      <c r="A50" s="203" t="s">
        <v>8</v>
      </c>
      <c r="B50" s="204" t="s">
        <v>121</v>
      </c>
      <c r="C50" s="205"/>
      <c r="D50" s="206"/>
      <c r="E50" s="207"/>
      <c r="F50" s="211"/>
      <c r="G50" s="208"/>
      <c r="H50" s="209">
        <f>I50+J50+K50</f>
        <v>0</v>
      </c>
      <c r="I50" s="209"/>
      <c r="J50" s="209"/>
      <c r="K50" s="210">
        <f>L50+M50+N50</f>
        <v>0</v>
      </c>
      <c r="L50" s="210"/>
      <c r="M50" s="210">
        <v>0</v>
      </c>
      <c r="N50" s="209"/>
      <c r="O50" s="209">
        <f>P50+Q50+R50</f>
        <v>2905</v>
      </c>
      <c r="P50" s="209"/>
      <c r="Q50" s="209"/>
      <c r="R50" s="210">
        <f>S50+T50+U50</f>
        <v>2905</v>
      </c>
      <c r="S50" s="210"/>
      <c r="T50" s="210">
        <f>2582</f>
        <v>2582</v>
      </c>
      <c r="U50" s="209">
        <v>323</v>
      </c>
      <c r="V50" s="209">
        <f>W50+X50+Y50</f>
        <v>2905</v>
      </c>
      <c r="W50" s="209"/>
      <c r="X50" s="209"/>
      <c r="Y50" s="209">
        <f>Z50+AA50+AB50</f>
        <v>2905</v>
      </c>
      <c r="Z50" s="209"/>
      <c r="AA50" s="209">
        <f>M50+T50</f>
        <v>2582</v>
      </c>
      <c r="AB50" s="209">
        <f>N50+U50</f>
        <v>323</v>
      </c>
      <c r="AC50" s="206"/>
      <c r="AD50" s="147">
        <v>0</v>
      </c>
      <c r="AE50" s="151"/>
    </row>
    <row r="51" spans="1:31" s="66" customFormat="1" ht="31.9" hidden="1" customHeight="1" x14ac:dyDescent="0.25">
      <c r="A51" s="60" t="s">
        <v>124</v>
      </c>
      <c r="B51" s="214" t="s">
        <v>122</v>
      </c>
      <c r="C51" s="215"/>
      <c r="D51" s="60"/>
      <c r="E51" s="61"/>
      <c r="F51" s="133"/>
      <c r="G51" s="62"/>
      <c r="H51" s="62"/>
      <c r="I51" s="62"/>
      <c r="J51" s="62"/>
      <c r="K51" s="62"/>
      <c r="L51" s="63"/>
      <c r="M51" s="63">
        <v>6455</v>
      </c>
      <c r="N51" s="63"/>
      <c r="O51" s="149"/>
      <c r="P51" s="149"/>
      <c r="Q51" s="149"/>
      <c r="R51" s="149"/>
      <c r="S51" s="150"/>
      <c r="T51" s="150"/>
      <c r="U51" s="150"/>
      <c r="V51" s="64">
        <f t="shared" ref="V51:V54" si="52">Y51</f>
        <v>6455</v>
      </c>
      <c r="W51" s="62"/>
      <c r="X51" s="62"/>
      <c r="Y51" s="65">
        <f t="shared" ref="Y51:Y54" si="53">Z51+AA51+AB51</f>
        <v>6455</v>
      </c>
      <c r="Z51" s="63"/>
      <c r="AA51" s="24">
        <v>6455</v>
      </c>
      <c r="AB51" s="63"/>
      <c r="AC51" s="60"/>
      <c r="AD51" s="151"/>
      <c r="AE51" s="151"/>
    </row>
    <row r="52" spans="1:31" s="66" customFormat="1" ht="33.75" hidden="1" customHeight="1" x14ac:dyDescent="0.25">
      <c r="A52" s="60" t="s">
        <v>124</v>
      </c>
      <c r="B52" s="216" t="s">
        <v>123</v>
      </c>
      <c r="C52" s="217"/>
      <c r="D52" s="60"/>
      <c r="E52" s="61"/>
      <c r="F52" s="133"/>
      <c r="G52" s="62"/>
      <c r="H52" s="62"/>
      <c r="I52" s="62"/>
      <c r="J52" s="62"/>
      <c r="K52" s="62"/>
      <c r="L52" s="63"/>
      <c r="M52" s="63">
        <v>2179</v>
      </c>
      <c r="N52" s="63"/>
      <c r="O52" s="149"/>
      <c r="P52" s="149"/>
      <c r="Q52" s="149"/>
      <c r="R52" s="149"/>
      <c r="S52" s="150"/>
      <c r="T52" s="150"/>
      <c r="U52" s="150"/>
      <c r="V52" s="64">
        <f t="shared" si="52"/>
        <v>2179</v>
      </c>
      <c r="W52" s="62"/>
      <c r="X52" s="62"/>
      <c r="Y52" s="65">
        <f t="shared" si="53"/>
        <v>2179</v>
      </c>
      <c r="Z52" s="63"/>
      <c r="AA52" s="24">
        <v>2179</v>
      </c>
      <c r="AB52" s="63"/>
      <c r="AC52" s="60"/>
      <c r="AD52" s="151"/>
      <c r="AE52" s="151"/>
    </row>
    <row r="53" spans="1:31" s="66" customFormat="1" ht="40.5" customHeight="1" x14ac:dyDescent="0.25">
      <c r="A53" s="60" t="s">
        <v>124</v>
      </c>
      <c r="B53" s="216" t="s">
        <v>126</v>
      </c>
      <c r="C53" s="217"/>
      <c r="D53" s="60"/>
      <c r="E53" s="61"/>
      <c r="F53" s="133"/>
      <c r="G53" s="62"/>
      <c r="H53" s="62"/>
      <c r="I53" s="62"/>
      <c r="J53" s="62"/>
      <c r="K53" s="62"/>
      <c r="L53" s="63"/>
      <c r="M53" s="63">
        <v>18553</v>
      </c>
      <c r="N53" s="63"/>
      <c r="O53" s="149"/>
      <c r="P53" s="149"/>
      <c r="Q53" s="149"/>
      <c r="R53" s="149"/>
      <c r="S53" s="150"/>
      <c r="T53" s="150"/>
      <c r="U53" s="150"/>
      <c r="V53" s="64">
        <f t="shared" si="52"/>
        <v>18553</v>
      </c>
      <c r="W53" s="62"/>
      <c r="X53" s="62"/>
      <c r="Y53" s="65">
        <f t="shared" si="53"/>
        <v>18553</v>
      </c>
      <c r="Z53" s="63"/>
      <c r="AA53" s="24">
        <v>18553</v>
      </c>
      <c r="AB53" s="63"/>
      <c r="AC53" s="60"/>
      <c r="AD53" s="151"/>
      <c r="AE53" s="151"/>
    </row>
    <row r="54" spans="1:31" ht="41.25" customHeight="1" x14ac:dyDescent="0.2">
      <c r="A54" s="59" t="s">
        <v>124</v>
      </c>
      <c r="B54" s="218" t="s">
        <v>125</v>
      </c>
      <c r="C54" s="219"/>
      <c r="D54" s="59"/>
      <c r="E54" s="67"/>
      <c r="F54" s="95"/>
      <c r="G54" s="68"/>
      <c r="H54" s="68"/>
      <c r="I54" s="68"/>
      <c r="J54" s="68"/>
      <c r="K54" s="68"/>
      <c r="L54" s="69"/>
      <c r="M54" s="69">
        <v>27229</v>
      </c>
      <c r="N54" s="69"/>
      <c r="O54" s="152"/>
      <c r="P54" s="152"/>
      <c r="Q54" s="152"/>
      <c r="R54" s="152"/>
      <c r="S54" s="72"/>
      <c r="T54" s="72"/>
      <c r="U54" s="72"/>
      <c r="V54" s="70">
        <f t="shared" si="52"/>
        <v>-24605</v>
      </c>
      <c r="W54" s="68"/>
      <c r="X54" s="68"/>
      <c r="Y54" s="71">
        <f t="shared" si="53"/>
        <v>-24605</v>
      </c>
      <c r="Z54" s="69"/>
      <c r="AA54" s="72">
        <f>AA50-AA51-AA52-AA53</f>
        <v>-24605</v>
      </c>
      <c r="AB54" s="69"/>
      <c r="AC54" s="59"/>
      <c r="AD54" s="151"/>
      <c r="AE54" s="135">
        <f>X55-2630</f>
        <v>14956</v>
      </c>
    </row>
    <row r="55" spans="1:31" ht="20.25" customHeight="1" x14ac:dyDescent="0.2">
      <c r="A55" s="105" t="s">
        <v>44</v>
      </c>
      <c r="B55" s="249" t="s">
        <v>45</v>
      </c>
      <c r="C55" s="250"/>
      <c r="D55" s="250"/>
      <c r="E55" s="250"/>
      <c r="F55" s="251"/>
      <c r="G55" s="104">
        <f>G56+G62+G64+G66</f>
        <v>17586</v>
      </c>
      <c r="H55" s="104">
        <f t="shared" ref="H55:AB55" si="54">H56+H62+H64+H66</f>
        <v>0</v>
      </c>
      <c r="I55" s="104">
        <f t="shared" si="54"/>
        <v>0</v>
      </c>
      <c r="J55" s="104">
        <f t="shared" si="54"/>
        <v>0</v>
      </c>
      <c r="K55" s="104">
        <f t="shared" si="54"/>
        <v>0</v>
      </c>
      <c r="L55" s="104">
        <f t="shared" si="54"/>
        <v>0</v>
      </c>
      <c r="M55" s="104">
        <f t="shared" si="54"/>
        <v>0</v>
      </c>
      <c r="N55" s="104">
        <f t="shared" si="54"/>
        <v>0</v>
      </c>
      <c r="O55" s="104">
        <f t="shared" si="54"/>
        <v>17586</v>
      </c>
      <c r="P55" s="104">
        <f t="shared" si="54"/>
        <v>0</v>
      </c>
      <c r="Q55" s="104">
        <f t="shared" si="54"/>
        <v>17586</v>
      </c>
      <c r="R55" s="104">
        <f t="shared" si="54"/>
        <v>0</v>
      </c>
      <c r="S55" s="104">
        <f t="shared" si="54"/>
        <v>0</v>
      </c>
      <c r="T55" s="104">
        <f t="shared" si="54"/>
        <v>0</v>
      </c>
      <c r="U55" s="104">
        <f t="shared" si="54"/>
        <v>0</v>
      </c>
      <c r="V55" s="104">
        <f t="shared" si="54"/>
        <v>17586</v>
      </c>
      <c r="W55" s="104">
        <f t="shared" si="54"/>
        <v>0</v>
      </c>
      <c r="X55" s="104">
        <f t="shared" si="54"/>
        <v>17586</v>
      </c>
      <c r="Y55" s="104">
        <f t="shared" si="54"/>
        <v>0</v>
      </c>
      <c r="Z55" s="104">
        <f t="shared" si="54"/>
        <v>0</v>
      </c>
      <c r="AA55" s="104">
        <f t="shared" si="54"/>
        <v>0</v>
      </c>
      <c r="AB55" s="104">
        <f t="shared" si="54"/>
        <v>0</v>
      </c>
      <c r="AC55" s="102"/>
      <c r="AD55" s="153">
        <f>17600-X55</f>
        <v>14</v>
      </c>
    </row>
    <row r="56" spans="1:31" ht="23.25" customHeight="1" x14ac:dyDescent="0.2">
      <c r="A56" s="32" t="s">
        <v>7</v>
      </c>
      <c r="B56" s="242" t="s">
        <v>17</v>
      </c>
      <c r="C56" s="243"/>
      <c r="D56" s="243"/>
      <c r="E56" s="243"/>
      <c r="F56" s="244"/>
      <c r="G56" s="106">
        <f>SUM(G57:G61)</f>
        <v>7792</v>
      </c>
      <c r="H56" s="106">
        <f t="shared" ref="H56:X56" si="55">SUM(H57:H61)</f>
        <v>0</v>
      </c>
      <c r="I56" s="106">
        <f t="shared" si="55"/>
        <v>0</v>
      </c>
      <c r="J56" s="106">
        <f t="shared" si="55"/>
        <v>0</v>
      </c>
      <c r="K56" s="106">
        <f t="shared" si="55"/>
        <v>0</v>
      </c>
      <c r="L56" s="106">
        <f t="shared" si="55"/>
        <v>0</v>
      </c>
      <c r="M56" s="106">
        <f t="shared" si="55"/>
        <v>0</v>
      </c>
      <c r="N56" s="106">
        <f t="shared" si="55"/>
        <v>0</v>
      </c>
      <c r="O56" s="106">
        <f t="shared" si="55"/>
        <v>7792</v>
      </c>
      <c r="P56" s="106">
        <f t="shared" si="55"/>
        <v>0</v>
      </c>
      <c r="Q56" s="106">
        <f t="shared" si="55"/>
        <v>7792</v>
      </c>
      <c r="R56" s="106">
        <f t="shared" si="55"/>
        <v>0</v>
      </c>
      <c r="S56" s="106">
        <f t="shared" si="55"/>
        <v>0</v>
      </c>
      <c r="T56" s="106">
        <f t="shared" si="55"/>
        <v>0</v>
      </c>
      <c r="U56" s="106">
        <f t="shared" si="55"/>
        <v>0</v>
      </c>
      <c r="V56" s="106">
        <f t="shared" si="55"/>
        <v>7792</v>
      </c>
      <c r="W56" s="106">
        <f t="shared" si="55"/>
        <v>0</v>
      </c>
      <c r="X56" s="106">
        <f t="shared" si="55"/>
        <v>7792</v>
      </c>
      <c r="Y56" s="106"/>
      <c r="Z56" s="106"/>
      <c r="AA56" s="106"/>
      <c r="AB56" s="106"/>
      <c r="AC56" s="81"/>
    </row>
    <row r="57" spans="1:31" ht="63.75" x14ac:dyDescent="0.2">
      <c r="A57" s="77">
        <v>1</v>
      </c>
      <c r="B57" s="154" t="s">
        <v>132</v>
      </c>
      <c r="C57" s="9" t="s">
        <v>47</v>
      </c>
      <c r="D57" s="78">
        <v>2026</v>
      </c>
      <c r="E57" s="9" t="s">
        <v>133</v>
      </c>
      <c r="F57" s="9" t="s">
        <v>134</v>
      </c>
      <c r="G57" s="79">
        <v>2000</v>
      </c>
      <c r="H57" s="80">
        <v>0</v>
      </c>
      <c r="I57" s="80"/>
      <c r="J57" s="80"/>
      <c r="K57" s="80"/>
      <c r="L57" s="80"/>
      <c r="M57" s="80"/>
      <c r="N57" s="80"/>
      <c r="O57" s="79">
        <f>P57+Q57+R57</f>
        <v>2000</v>
      </c>
      <c r="P57" s="80"/>
      <c r="Q57" s="79">
        <f>2000</f>
        <v>2000</v>
      </c>
      <c r="R57" s="80"/>
      <c r="S57" s="80"/>
      <c r="T57" s="80"/>
      <c r="U57" s="80"/>
      <c r="V57" s="79">
        <f>W57+X57+Y57</f>
        <v>2000</v>
      </c>
      <c r="W57" s="80"/>
      <c r="X57" s="79">
        <f>Q57</f>
        <v>2000</v>
      </c>
      <c r="Y57" s="106"/>
      <c r="Z57" s="106"/>
      <c r="AA57" s="106"/>
      <c r="AB57" s="106"/>
      <c r="AC57" s="81"/>
    </row>
    <row r="58" spans="1:31" ht="87.75" customHeight="1" x14ac:dyDescent="0.2">
      <c r="A58" s="77">
        <v>2</v>
      </c>
      <c r="B58" s="154" t="s">
        <v>135</v>
      </c>
      <c r="C58" s="9" t="s">
        <v>47</v>
      </c>
      <c r="D58" s="78">
        <v>2026</v>
      </c>
      <c r="E58" s="9" t="s">
        <v>136</v>
      </c>
      <c r="F58" s="9" t="s">
        <v>137</v>
      </c>
      <c r="G58" s="79">
        <v>999</v>
      </c>
      <c r="H58" s="80">
        <v>0</v>
      </c>
      <c r="I58" s="80"/>
      <c r="J58" s="80"/>
      <c r="K58" s="80"/>
      <c r="L58" s="80"/>
      <c r="M58" s="80"/>
      <c r="N58" s="80"/>
      <c r="O58" s="79">
        <f t="shared" ref="O58:O63" si="56">P58+Q58+R58</f>
        <v>999</v>
      </c>
      <c r="P58" s="80"/>
      <c r="Q58" s="79">
        <v>999</v>
      </c>
      <c r="R58" s="80"/>
      <c r="S58" s="80"/>
      <c r="T58" s="80"/>
      <c r="U58" s="80"/>
      <c r="V58" s="79">
        <f t="shared" ref="V58:V63" si="57">W58+X58+Y58</f>
        <v>999</v>
      </c>
      <c r="W58" s="80"/>
      <c r="X58" s="79">
        <f t="shared" ref="X58:X61" si="58">Q58</f>
        <v>999</v>
      </c>
      <c r="Y58" s="106"/>
      <c r="Z58" s="106"/>
      <c r="AA58" s="106"/>
      <c r="AB58" s="106"/>
      <c r="AC58" s="81"/>
    </row>
    <row r="59" spans="1:31" ht="77.25" customHeight="1" x14ac:dyDescent="0.2">
      <c r="A59" s="77">
        <v>3</v>
      </c>
      <c r="B59" s="154" t="s">
        <v>138</v>
      </c>
      <c r="C59" s="9" t="s">
        <v>47</v>
      </c>
      <c r="D59" s="78">
        <v>2026</v>
      </c>
      <c r="E59" s="9" t="s">
        <v>139</v>
      </c>
      <c r="F59" s="9" t="s">
        <v>140</v>
      </c>
      <c r="G59" s="79">
        <v>999</v>
      </c>
      <c r="H59" s="80">
        <v>0</v>
      </c>
      <c r="I59" s="80"/>
      <c r="J59" s="80"/>
      <c r="K59" s="80"/>
      <c r="L59" s="80"/>
      <c r="M59" s="80"/>
      <c r="N59" s="80"/>
      <c r="O59" s="79">
        <f t="shared" si="56"/>
        <v>999</v>
      </c>
      <c r="P59" s="80"/>
      <c r="Q59" s="79">
        <v>999</v>
      </c>
      <c r="R59" s="80"/>
      <c r="S59" s="80"/>
      <c r="T59" s="80"/>
      <c r="U59" s="80"/>
      <c r="V59" s="79">
        <f t="shared" si="57"/>
        <v>999</v>
      </c>
      <c r="W59" s="80"/>
      <c r="X59" s="79">
        <f t="shared" si="58"/>
        <v>999</v>
      </c>
      <c r="Y59" s="106"/>
      <c r="Z59" s="106"/>
      <c r="AA59" s="106"/>
      <c r="AB59" s="106"/>
      <c r="AC59" s="81"/>
    </row>
    <row r="60" spans="1:31" ht="180" customHeight="1" x14ac:dyDescent="0.2">
      <c r="A60" s="77">
        <v>4</v>
      </c>
      <c r="B60" s="154" t="s">
        <v>141</v>
      </c>
      <c r="C60" s="9" t="s">
        <v>47</v>
      </c>
      <c r="D60" s="78">
        <v>2026</v>
      </c>
      <c r="E60" s="9" t="s">
        <v>142</v>
      </c>
      <c r="F60" s="9" t="s">
        <v>143</v>
      </c>
      <c r="G60" s="79">
        <v>1800</v>
      </c>
      <c r="H60" s="80">
        <v>0</v>
      </c>
      <c r="I60" s="80"/>
      <c r="J60" s="80"/>
      <c r="K60" s="80"/>
      <c r="L60" s="80"/>
      <c r="M60" s="80"/>
      <c r="N60" s="80"/>
      <c r="O60" s="79">
        <f t="shared" si="56"/>
        <v>1800</v>
      </c>
      <c r="P60" s="80"/>
      <c r="Q60" s="79">
        <v>1800</v>
      </c>
      <c r="R60" s="80"/>
      <c r="S60" s="80"/>
      <c r="T60" s="80"/>
      <c r="U60" s="80"/>
      <c r="V60" s="79">
        <f t="shared" si="57"/>
        <v>1800</v>
      </c>
      <c r="W60" s="80"/>
      <c r="X60" s="79">
        <f t="shared" si="58"/>
        <v>1800</v>
      </c>
      <c r="Y60" s="106"/>
      <c r="Z60" s="106"/>
      <c r="AA60" s="106"/>
      <c r="AB60" s="106"/>
      <c r="AC60" s="81"/>
    </row>
    <row r="61" spans="1:31" ht="119.25" customHeight="1" x14ac:dyDescent="0.2">
      <c r="A61" s="77">
        <v>5</v>
      </c>
      <c r="B61" s="82" t="s">
        <v>144</v>
      </c>
      <c r="C61" s="9" t="s">
        <v>47</v>
      </c>
      <c r="D61" s="78">
        <v>2026</v>
      </c>
      <c r="E61" s="9" t="s">
        <v>145</v>
      </c>
      <c r="F61" s="9" t="s">
        <v>146</v>
      </c>
      <c r="G61" s="79">
        <v>1994</v>
      </c>
      <c r="H61" s="80">
        <v>0</v>
      </c>
      <c r="I61" s="80"/>
      <c r="J61" s="80"/>
      <c r="K61" s="80"/>
      <c r="L61" s="80"/>
      <c r="M61" s="80"/>
      <c r="N61" s="80"/>
      <c r="O61" s="79">
        <f t="shared" si="56"/>
        <v>1994</v>
      </c>
      <c r="P61" s="80"/>
      <c r="Q61" s="79">
        <v>1994</v>
      </c>
      <c r="R61" s="80"/>
      <c r="S61" s="80"/>
      <c r="T61" s="80"/>
      <c r="U61" s="80"/>
      <c r="V61" s="79">
        <f t="shared" si="57"/>
        <v>1994</v>
      </c>
      <c r="W61" s="80"/>
      <c r="X61" s="79">
        <f t="shared" si="58"/>
        <v>1994</v>
      </c>
      <c r="Y61" s="106"/>
      <c r="Z61" s="106"/>
      <c r="AA61" s="106"/>
      <c r="AB61" s="106"/>
      <c r="AC61" s="81"/>
    </row>
    <row r="62" spans="1:31" ht="16.5" customHeight="1" x14ac:dyDescent="0.2">
      <c r="A62" s="32" t="s">
        <v>8</v>
      </c>
      <c r="B62" s="242" t="s">
        <v>18</v>
      </c>
      <c r="C62" s="243"/>
      <c r="D62" s="243"/>
      <c r="E62" s="243"/>
      <c r="F62" s="244"/>
      <c r="G62" s="80">
        <f>G63</f>
        <v>1795</v>
      </c>
      <c r="H62" s="80">
        <f t="shared" ref="H62:X62" si="59">H63</f>
        <v>0</v>
      </c>
      <c r="I62" s="80">
        <f t="shared" si="59"/>
        <v>0</v>
      </c>
      <c r="J62" s="80">
        <f t="shared" si="59"/>
        <v>0</v>
      </c>
      <c r="K62" s="80">
        <f t="shared" si="59"/>
        <v>0</v>
      </c>
      <c r="L62" s="80">
        <f t="shared" si="59"/>
        <v>0</v>
      </c>
      <c r="M62" s="80">
        <f t="shared" si="59"/>
        <v>0</v>
      </c>
      <c r="N62" s="80">
        <f t="shared" si="59"/>
        <v>0</v>
      </c>
      <c r="O62" s="80">
        <f t="shared" si="59"/>
        <v>1795</v>
      </c>
      <c r="P62" s="80">
        <f t="shared" si="59"/>
        <v>0</v>
      </c>
      <c r="Q62" s="80">
        <f t="shared" si="59"/>
        <v>1795</v>
      </c>
      <c r="R62" s="80">
        <f t="shared" si="59"/>
        <v>0</v>
      </c>
      <c r="S62" s="80">
        <f t="shared" si="59"/>
        <v>0</v>
      </c>
      <c r="T62" s="80">
        <f t="shared" si="59"/>
        <v>0</v>
      </c>
      <c r="U62" s="80">
        <f t="shared" si="59"/>
        <v>0</v>
      </c>
      <c r="V62" s="80">
        <f t="shared" si="59"/>
        <v>1795</v>
      </c>
      <c r="W62" s="80">
        <f t="shared" si="59"/>
        <v>0</v>
      </c>
      <c r="X62" s="80">
        <f t="shared" si="59"/>
        <v>1795</v>
      </c>
      <c r="Y62" s="106"/>
      <c r="Z62" s="106"/>
      <c r="AA62" s="106"/>
      <c r="AB62" s="106"/>
      <c r="AC62" s="81"/>
    </row>
    <row r="63" spans="1:31" ht="53.25" customHeight="1" x14ac:dyDescent="0.2">
      <c r="A63" s="32">
        <v>1</v>
      </c>
      <c r="B63" s="82" t="s">
        <v>147</v>
      </c>
      <c r="C63" s="9" t="s">
        <v>47</v>
      </c>
      <c r="D63" s="78">
        <v>2026</v>
      </c>
      <c r="E63" s="9" t="s">
        <v>148</v>
      </c>
      <c r="F63" s="9" t="s">
        <v>149</v>
      </c>
      <c r="G63" s="79">
        <v>1795</v>
      </c>
      <c r="H63" s="80">
        <v>0</v>
      </c>
      <c r="I63" s="80"/>
      <c r="J63" s="80"/>
      <c r="K63" s="80"/>
      <c r="L63" s="80"/>
      <c r="M63" s="80"/>
      <c r="N63" s="80"/>
      <c r="O63" s="79">
        <f t="shared" si="56"/>
        <v>1795</v>
      </c>
      <c r="P63" s="80"/>
      <c r="Q63" s="79">
        <v>1795</v>
      </c>
      <c r="R63" s="80"/>
      <c r="S63" s="80"/>
      <c r="T63" s="80"/>
      <c r="U63" s="80"/>
      <c r="V63" s="79">
        <f t="shared" si="57"/>
        <v>1795</v>
      </c>
      <c r="W63" s="80"/>
      <c r="X63" s="79">
        <f>Q63</f>
        <v>1795</v>
      </c>
      <c r="Y63" s="106"/>
      <c r="Z63" s="106"/>
      <c r="AA63" s="106"/>
      <c r="AB63" s="106"/>
      <c r="AC63" s="81"/>
    </row>
    <row r="64" spans="1:31" ht="20.25" customHeight="1" x14ac:dyDescent="0.2">
      <c r="A64" s="32" t="s">
        <v>9</v>
      </c>
      <c r="B64" s="242" t="s">
        <v>150</v>
      </c>
      <c r="C64" s="243"/>
      <c r="D64" s="243"/>
      <c r="E64" s="243"/>
      <c r="F64" s="244"/>
      <c r="G64" s="80">
        <f>G65</f>
        <v>999</v>
      </c>
      <c r="H64" s="80">
        <f t="shared" ref="H64:X64" si="60">H65</f>
        <v>0</v>
      </c>
      <c r="I64" s="80">
        <f t="shared" si="60"/>
        <v>0</v>
      </c>
      <c r="J64" s="80">
        <f t="shared" si="60"/>
        <v>0</v>
      </c>
      <c r="K64" s="80">
        <f t="shared" si="60"/>
        <v>0</v>
      </c>
      <c r="L64" s="80">
        <f t="shared" si="60"/>
        <v>0</v>
      </c>
      <c r="M64" s="80">
        <f t="shared" si="60"/>
        <v>0</v>
      </c>
      <c r="N64" s="80">
        <f t="shared" si="60"/>
        <v>0</v>
      </c>
      <c r="O64" s="80">
        <f t="shared" si="60"/>
        <v>999</v>
      </c>
      <c r="P64" s="80">
        <f t="shared" si="60"/>
        <v>0</v>
      </c>
      <c r="Q64" s="80">
        <f t="shared" si="60"/>
        <v>999</v>
      </c>
      <c r="R64" s="80">
        <f t="shared" si="60"/>
        <v>0</v>
      </c>
      <c r="S64" s="80">
        <f t="shared" si="60"/>
        <v>0</v>
      </c>
      <c r="T64" s="80">
        <f t="shared" si="60"/>
        <v>0</v>
      </c>
      <c r="U64" s="80">
        <f t="shared" si="60"/>
        <v>0</v>
      </c>
      <c r="V64" s="80">
        <f t="shared" si="60"/>
        <v>999</v>
      </c>
      <c r="W64" s="80">
        <f t="shared" si="60"/>
        <v>0</v>
      </c>
      <c r="X64" s="80">
        <f t="shared" si="60"/>
        <v>999</v>
      </c>
      <c r="Y64" s="106"/>
      <c r="Z64" s="106"/>
      <c r="AA64" s="106"/>
      <c r="AB64" s="106"/>
      <c r="AC64" s="81"/>
    </row>
    <row r="65" spans="1:29" ht="74.25" customHeight="1" x14ac:dyDescent="0.2">
      <c r="A65" s="77">
        <v>1</v>
      </c>
      <c r="B65" s="83" t="s">
        <v>151</v>
      </c>
      <c r="C65" s="9" t="s">
        <v>47</v>
      </c>
      <c r="D65" s="78">
        <v>2026</v>
      </c>
      <c r="E65" s="9" t="s">
        <v>152</v>
      </c>
      <c r="F65" s="9" t="s">
        <v>153</v>
      </c>
      <c r="G65" s="79">
        <v>999</v>
      </c>
      <c r="H65" s="80">
        <v>0</v>
      </c>
      <c r="I65" s="80"/>
      <c r="J65" s="80"/>
      <c r="K65" s="80"/>
      <c r="L65" s="80"/>
      <c r="M65" s="80"/>
      <c r="N65" s="80"/>
      <c r="O65" s="79">
        <f>P65+Q65+R65</f>
        <v>999</v>
      </c>
      <c r="P65" s="80">
        <v>0</v>
      </c>
      <c r="Q65" s="79">
        <v>999</v>
      </c>
      <c r="R65" s="79"/>
      <c r="S65" s="79"/>
      <c r="T65" s="79"/>
      <c r="U65" s="79"/>
      <c r="V65" s="79">
        <f>W65+X65+Y65</f>
        <v>999</v>
      </c>
      <c r="W65" s="79"/>
      <c r="X65" s="79">
        <f>Q65</f>
        <v>999</v>
      </c>
      <c r="Y65" s="106"/>
      <c r="Z65" s="106"/>
      <c r="AA65" s="106"/>
      <c r="AB65" s="106"/>
      <c r="AC65" s="81"/>
    </row>
    <row r="66" spans="1:29" ht="21.75" customHeight="1" x14ac:dyDescent="0.2">
      <c r="A66" s="32" t="s">
        <v>10</v>
      </c>
      <c r="B66" s="242" t="s">
        <v>154</v>
      </c>
      <c r="C66" s="243"/>
      <c r="D66" s="243"/>
      <c r="E66" s="243"/>
      <c r="F66" s="244"/>
      <c r="G66" s="36">
        <f>SUM(G67:G71)</f>
        <v>7000</v>
      </c>
      <c r="H66" s="36">
        <f t="shared" ref="H66:AB66" si="61">SUM(H67:H71)</f>
        <v>0</v>
      </c>
      <c r="I66" s="36">
        <f t="shared" si="61"/>
        <v>0</v>
      </c>
      <c r="J66" s="36">
        <f t="shared" si="61"/>
        <v>0</v>
      </c>
      <c r="K66" s="36">
        <f t="shared" si="61"/>
        <v>0</v>
      </c>
      <c r="L66" s="36">
        <f t="shared" si="61"/>
        <v>0</v>
      </c>
      <c r="M66" s="36">
        <f t="shared" si="61"/>
        <v>0</v>
      </c>
      <c r="N66" s="36">
        <f t="shared" si="61"/>
        <v>0</v>
      </c>
      <c r="O66" s="36">
        <f t="shared" si="61"/>
        <v>7000</v>
      </c>
      <c r="P66" s="36">
        <f t="shared" si="61"/>
        <v>0</v>
      </c>
      <c r="Q66" s="36">
        <f t="shared" si="61"/>
        <v>7000</v>
      </c>
      <c r="R66" s="36">
        <f t="shared" si="61"/>
        <v>0</v>
      </c>
      <c r="S66" s="36">
        <f t="shared" si="61"/>
        <v>0</v>
      </c>
      <c r="T66" s="36">
        <f t="shared" si="61"/>
        <v>0</v>
      </c>
      <c r="U66" s="36">
        <f t="shared" si="61"/>
        <v>0</v>
      </c>
      <c r="V66" s="36">
        <f t="shared" si="61"/>
        <v>7000</v>
      </c>
      <c r="W66" s="36">
        <f t="shared" si="61"/>
        <v>0</v>
      </c>
      <c r="X66" s="36">
        <f t="shared" si="61"/>
        <v>7000</v>
      </c>
      <c r="Y66" s="36">
        <f t="shared" si="61"/>
        <v>0</v>
      </c>
      <c r="Z66" s="36">
        <f t="shared" si="61"/>
        <v>0</v>
      </c>
      <c r="AA66" s="36">
        <f t="shared" si="61"/>
        <v>0</v>
      </c>
      <c r="AB66" s="36">
        <f t="shared" si="61"/>
        <v>0</v>
      </c>
      <c r="AC66" s="18"/>
    </row>
    <row r="67" spans="1:29" ht="74.25" customHeight="1" x14ac:dyDescent="0.2">
      <c r="A67" s="77">
        <v>1</v>
      </c>
      <c r="B67" s="171" t="s">
        <v>165</v>
      </c>
      <c r="C67" s="9" t="s">
        <v>47</v>
      </c>
      <c r="D67" s="78">
        <v>2026</v>
      </c>
      <c r="E67" s="9" t="s">
        <v>155</v>
      </c>
      <c r="F67" s="9" t="s">
        <v>156</v>
      </c>
      <c r="G67" s="87">
        <v>900</v>
      </c>
      <c r="H67" s="84">
        <f t="shared" ref="H67:H69" si="62">I67+J67+K67</f>
        <v>0</v>
      </c>
      <c r="I67" s="103"/>
      <c r="J67" s="103">
        <v>0</v>
      </c>
      <c r="K67" s="103"/>
      <c r="L67" s="103"/>
      <c r="M67" s="103"/>
      <c r="N67" s="103"/>
      <c r="O67" s="155">
        <f t="shared" ref="O67:O69" si="63">P67+Q67+R67</f>
        <v>900</v>
      </c>
      <c r="P67" s="88"/>
      <c r="Q67" s="85">
        <v>900</v>
      </c>
      <c r="R67" s="88"/>
      <c r="S67" s="88"/>
      <c r="T67" s="88"/>
      <c r="U67" s="103"/>
      <c r="V67" s="85">
        <f t="shared" ref="V67:V69" si="64">W67+X67+Y67</f>
        <v>900</v>
      </c>
      <c r="W67" s="103"/>
      <c r="X67" s="85">
        <f t="shared" ref="X67:X71" si="65">J67+Q67</f>
        <v>900</v>
      </c>
      <c r="Y67" s="103"/>
      <c r="Z67" s="103"/>
      <c r="AA67" s="103"/>
      <c r="AB67" s="103"/>
      <c r="AC67" s="18"/>
    </row>
    <row r="68" spans="1:29" ht="63.75" customHeight="1" x14ac:dyDescent="0.2">
      <c r="A68" s="12">
        <v>2</v>
      </c>
      <c r="B68" s="171" t="s">
        <v>166</v>
      </c>
      <c r="C68" s="9" t="s">
        <v>47</v>
      </c>
      <c r="D68" s="78">
        <v>2026</v>
      </c>
      <c r="E68" s="9" t="s">
        <v>157</v>
      </c>
      <c r="F68" s="9" t="s">
        <v>158</v>
      </c>
      <c r="G68" s="86">
        <v>700</v>
      </c>
      <c r="H68" s="84">
        <f t="shared" si="62"/>
        <v>0</v>
      </c>
      <c r="I68" s="87"/>
      <c r="J68" s="87">
        <v>0</v>
      </c>
      <c r="K68" s="84">
        <f t="shared" ref="K68:K69" si="66">L68+M68+N68</f>
        <v>0</v>
      </c>
      <c r="L68" s="87"/>
      <c r="M68" s="87"/>
      <c r="N68" s="87"/>
      <c r="O68" s="155">
        <f t="shared" si="63"/>
        <v>700</v>
      </c>
      <c r="P68" s="87"/>
      <c r="Q68" s="87">
        <v>700</v>
      </c>
      <c r="R68" s="85">
        <f t="shared" ref="R68:R69" si="67">S68+T68+U68</f>
        <v>0</v>
      </c>
      <c r="S68" s="87"/>
      <c r="T68" s="87"/>
      <c r="U68" s="87"/>
      <c r="V68" s="85">
        <f t="shared" si="64"/>
        <v>700</v>
      </c>
      <c r="W68" s="87"/>
      <c r="X68" s="85">
        <f t="shared" si="65"/>
        <v>700</v>
      </c>
      <c r="Y68" s="85">
        <f t="shared" ref="Y68:Y69" si="68">Z68+AA68+AB68</f>
        <v>0</v>
      </c>
      <c r="Z68" s="88">
        <f t="shared" ref="Z68:AB69" si="69">L68+S68</f>
        <v>0</v>
      </c>
      <c r="AA68" s="88">
        <f t="shared" si="69"/>
        <v>0</v>
      </c>
      <c r="AB68" s="88">
        <f t="shared" si="69"/>
        <v>0</v>
      </c>
      <c r="AC68" s="3"/>
    </row>
    <row r="69" spans="1:29" ht="96" customHeight="1" x14ac:dyDescent="0.2">
      <c r="A69" s="77">
        <v>3</v>
      </c>
      <c r="B69" s="171" t="s">
        <v>167</v>
      </c>
      <c r="C69" s="9" t="s">
        <v>47</v>
      </c>
      <c r="D69" s="78">
        <v>2026</v>
      </c>
      <c r="E69" s="9" t="s">
        <v>159</v>
      </c>
      <c r="F69" s="9" t="s">
        <v>160</v>
      </c>
      <c r="G69" s="86">
        <v>1900</v>
      </c>
      <c r="H69" s="84">
        <f t="shared" si="62"/>
        <v>0</v>
      </c>
      <c r="I69" s="87"/>
      <c r="J69" s="87">
        <v>0</v>
      </c>
      <c r="K69" s="84">
        <f t="shared" si="66"/>
        <v>0</v>
      </c>
      <c r="L69" s="87"/>
      <c r="M69" s="87"/>
      <c r="N69" s="87"/>
      <c r="O69" s="155">
        <f t="shared" si="63"/>
        <v>1900</v>
      </c>
      <c r="P69" s="87"/>
      <c r="Q69" s="85">
        <v>1900</v>
      </c>
      <c r="R69" s="85">
        <f t="shared" si="67"/>
        <v>0</v>
      </c>
      <c r="S69" s="87"/>
      <c r="T69" s="87"/>
      <c r="U69" s="87"/>
      <c r="V69" s="85">
        <f t="shared" si="64"/>
        <v>1900</v>
      </c>
      <c r="W69" s="87"/>
      <c r="X69" s="85">
        <f t="shared" si="65"/>
        <v>1900</v>
      </c>
      <c r="Y69" s="85">
        <f t="shared" si="68"/>
        <v>0</v>
      </c>
      <c r="Z69" s="88">
        <f t="shared" si="69"/>
        <v>0</v>
      </c>
      <c r="AA69" s="88">
        <f t="shared" si="69"/>
        <v>0</v>
      </c>
      <c r="AB69" s="88">
        <f t="shared" si="69"/>
        <v>0</v>
      </c>
      <c r="AC69" s="3"/>
    </row>
    <row r="70" spans="1:29" ht="76.5" customHeight="1" x14ac:dyDescent="0.2">
      <c r="A70" s="12">
        <v>4</v>
      </c>
      <c r="B70" s="172" t="s">
        <v>168</v>
      </c>
      <c r="C70" s="9" t="s">
        <v>47</v>
      </c>
      <c r="D70" s="78">
        <v>2026</v>
      </c>
      <c r="E70" s="9" t="s">
        <v>161</v>
      </c>
      <c r="F70" s="9" t="s">
        <v>162</v>
      </c>
      <c r="G70" s="86">
        <v>2100</v>
      </c>
      <c r="H70" s="89">
        <f>+I70+J70+K70</f>
        <v>0</v>
      </c>
      <c r="I70" s="88"/>
      <c r="J70" s="85">
        <v>0</v>
      </c>
      <c r="K70" s="85">
        <f>L70+M70+N70</f>
        <v>0</v>
      </c>
      <c r="L70" s="88"/>
      <c r="M70" s="85">
        <v>0</v>
      </c>
      <c r="N70" s="88"/>
      <c r="O70" s="136">
        <f>+P70+Q70+R70</f>
        <v>2100</v>
      </c>
      <c r="P70" s="88"/>
      <c r="Q70" s="85">
        <v>2100</v>
      </c>
      <c r="R70" s="85">
        <f>S70+T70+U70</f>
        <v>0</v>
      </c>
      <c r="S70" s="88"/>
      <c r="T70" s="90">
        <v>0</v>
      </c>
      <c r="U70" s="88"/>
      <c r="V70" s="89">
        <f>+W70+X70+Y70</f>
        <v>2100</v>
      </c>
      <c r="W70" s="88"/>
      <c r="X70" s="85">
        <f t="shared" si="65"/>
        <v>2100</v>
      </c>
      <c r="Y70" s="85">
        <f>Z70+AA70+AB70</f>
        <v>0</v>
      </c>
      <c r="Z70" s="88">
        <f>L70-S70</f>
        <v>0</v>
      </c>
      <c r="AA70" s="90">
        <f>M70+T70</f>
        <v>0</v>
      </c>
      <c r="AB70" s="88"/>
      <c r="AC70" s="3"/>
    </row>
    <row r="71" spans="1:29" ht="62.25" customHeight="1" x14ac:dyDescent="0.2">
      <c r="A71" s="91">
        <v>5</v>
      </c>
      <c r="B71" s="173" t="s">
        <v>169</v>
      </c>
      <c r="C71" s="92" t="s">
        <v>47</v>
      </c>
      <c r="D71" s="93">
        <v>2026</v>
      </c>
      <c r="E71" s="92" t="s">
        <v>163</v>
      </c>
      <c r="F71" s="92" t="s">
        <v>164</v>
      </c>
      <c r="G71" s="94">
        <v>1400</v>
      </c>
      <c r="H71" s="95">
        <f t="shared" ref="H71" si="70">I71+J71+K71</f>
        <v>0</v>
      </c>
      <c r="I71" s="96"/>
      <c r="J71" s="96">
        <v>0</v>
      </c>
      <c r="K71" s="93">
        <f t="shared" ref="K71" si="71">L71+M71+N71</f>
        <v>0</v>
      </c>
      <c r="L71" s="96"/>
      <c r="M71" s="97">
        <v>0</v>
      </c>
      <c r="N71" s="98"/>
      <c r="O71" s="95">
        <f t="shared" ref="O71" si="72">P71+Q71+R71</f>
        <v>1400</v>
      </c>
      <c r="P71" s="94"/>
      <c r="Q71" s="99">
        <v>1400</v>
      </c>
      <c r="R71" s="97">
        <f t="shared" ref="R71" si="73">S71+T71+U71</f>
        <v>0</v>
      </c>
      <c r="S71" s="97">
        <v>0</v>
      </c>
      <c r="T71" s="97">
        <v>0</v>
      </c>
      <c r="U71" s="100">
        <v>0</v>
      </c>
      <c r="V71" s="99">
        <f t="shared" ref="V71" si="74">W71+X71+Y71</f>
        <v>1400</v>
      </c>
      <c r="W71" s="97"/>
      <c r="X71" s="97">
        <f t="shared" si="65"/>
        <v>1400</v>
      </c>
      <c r="Y71" s="97">
        <f t="shared" ref="Y71" si="75">Z71+AA71+AB71</f>
        <v>0</v>
      </c>
      <c r="Z71" s="100">
        <f t="shared" ref="Z71" si="76">L71-S71</f>
        <v>0</v>
      </c>
      <c r="AA71" s="100">
        <f>M71+T71</f>
        <v>0</v>
      </c>
      <c r="AB71" s="100">
        <f t="shared" ref="AB71" si="77">N71-U71</f>
        <v>0</v>
      </c>
      <c r="AC71" s="101"/>
    </row>
  </sheetData>
  <mergeCells count="60">
    <mergeCell ref="B64:F64"/>
    <mergeCell ref="B66:F66"/>
    <mergeCell ref="A2:AC2"/>
    <mergeCell ref="B23:F23"/>
    <mergeCell ref="B12:F12"/>
    <mergeCell ref="B62:F62"/>
    <mergeCell ref="B11:F11"/>
    <mergeCell ref="B55:F55"/>
    <mergeCell ref="B56:F56"/>
    <mergeCell ref="A1:AC1"/>
    <mergeCell ref="A3:AC3"/>
    <mergeCell ref="A4:A10"/>
    <mergeCell ref="B4:B10"/>
    <mergeCell ref="C4:C10"/>
    <mergeCell ref="D4:D10"/>
    <mergeCell ref="E4:E10"/>
    <mergeCell ref="F4:F10"/>
    <mergeCell ref="G4:G10"/>
    <mergeCell ref="H4:N5"/>
    <mergeCell ref="V4:AB5"/>
    <mergeCell ref="W6:AB6"/>
    <mergeCell ref="I7:I10"/>
    <mergeCell ref="R7:R10"/>
    <mergeCell ref="S7:U8"/>
    <mergeCell ref="W7:W10"/>
    <mergeCell ref="L9:L10"/>
    <mergeCell ref="M9:M10"/>
    <mergeCell ref="N9:N10"/>
    <mergeCell ref="S9:S10"/>
    <mergeCell ref="T9:T10"/>
    <mergeCell ref="V6:V10"/>
    <mergeCell ref="I6:N6"/>
    <mergeCell ref="U9:U10"/>
    <mergeCell ref="L7:N8"/>
    <mergeCell ref="P7:P10"/>
    <mergeCell ref="Q7:Q10"/>
    <mergeCell ref="J7:J10"/>
    <mergeCell ref="K7:K10"/>
    <mergeCell ref="O4:U5"/>
    <mergeCell ref="AG8:AG9"/>
    <mergeCell ref="X7:X10"/>
    <mergeCell ref="Y7:Y10"/>
    <mergeCell ref="Z7:AB8"/>
    <mergeCell ref="AE7:AG7"/>
    <mergeCell ref="Z9:Z10"/>
    <mergeCell ref="AA9:AA10"/>
    <mergeCell ref="AB9:AB10"/>
    <mergeCell ref="AE8:AE9"/>
    <mergeCell ref="AF8:AF9"/>
    <mergeCell ref="H6:H10"/>
    <mergeCell ref="O6:O10"/>
    <mergeCell ref="P6:U6"/>
    <mergeCell ref="AC4:AC10"/>
    <mergeCell ref="B35:F35"/>
    <mergeCell ref="B51:C51"/>
    <mergeCell ref="B52:C52"/>
    <mergeCell ref="B53:C53"/>
    <mergeCell ref="B54:C54"/>
    <mergeCell ref="B32:F32"/>
    <mergeCell ref="B28:F28"/>
  </mergeCells>
  <phoneticPr fontId="10" type="noConversion"/>
  <conditionalFormatting sqref="B19">
    <cfRule type="duplicateValues" dxfId="17" priority="43"/>
  </conditionalFormatting>
  <conditionalFormatting sqref="B20">
    <cfRule type="duplicateValues" dxfId="16" priority="44"/>
  </conditionalFormatting>
  <conditionalFormatting sqref="B21">
    <cfRule type="duplicateValues" dxfId="15" priority="42"/>
  </conditionalFormatting>
  <conditionalFormatting sqref="B29:B30">
    <cfRule type="duplicateValues" dxfId="14" priority="1"/>
  </conditionalFormatting>
  <conditionalFormatting sqref="B33">
    <cfRule type="duplicateValues" dxfId="13" priority="45"/>
    <cfRule type="duplicateValues" dxfId="12" priority="46"/>
    <cfRule type="duplicateValues" dxfId="11" priority="47"/>
    <cfRule type="duplicateValues" dxfId="10" priority="48"/>
  </conditionalFormatting>
  <conditionalFormatting sqref="B43:B45">
    <cfRule type="duplicateValues" dxfId="9" priority="59"/>
  </conditionalFormatting>
  <conditionalFormatting sqref="B46">
    <cfRule type="duplicateValues" dxfId="8" priority="41"/>
  </conditionalFormatting>
  <conditionalFormatting sqref="B47">
    <cfRule type="duplicateValues" dxfId="7" priority="49"/>
    <cfRule type="duplicateValues" dxfId="6" priority="50"/>
    <cfRule type="duplicateValues" dxfId="5" priority="51"/>
    <cfRule type="duplicateValues" dxfId="4" priority="52"/>
  </conditionalFormatting>
  <conditionalFormatting sqref="B70">
    <cfRule type="duplicateValues" dxfId="3" priority="2"/>
    <cfRule type="duplicateValues" dxfId="2" priority="3"/>
    <cfRule type="duplicateValues" dxfId="1" priority="4"/>
    <cfRule type="duplicateValues" dxfId="0" priority="5"/>
  </conditionalFormatting>
  <pageMargins left="0.3" right="0.2" top="0.5" bottom="0.47" header="0.2" footer="0.2"/>
  <pageSetup paperSize="9" scale="7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2026.đc</vt:lpstr>
      <vt:lpstr>'2026.đc'!Print_Titles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2026-08-26T07:59:55Z</cp:lastPrinted>
  <dcterms:created xsi:type="dcterms:W3CDTF">2025-07-12T03:00:16Z</dcterms:created>
  <dcterms:modified xsi:type="dcterms:W3CDTF">2026-08-26T08:06:00Z</dcterms:modified>
</cp:coreProperties>
</file>